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vdr\Desktop\"/>
    </mc:Choice>
  </mc:AlternateContent>
  <bookViews>
    <workbookView xWindow="0" yWindow="0" windowWidth="28800" windowHeight="12180" activeTab="1"/>
  </bookViews>
  <sheets>
    <sheet name="alt" sheetId="1" r:id="rId1"/>
    <sheet name="kor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80" i="2"/>
  <c r="N4" i="2"/>
  <c r="C5" i="2"/>
  <c r="N15" i="2"/>
  <c r="P10" i="2"/>
  <c r="R14" i="2" s="1"/>
  <c r="R15" i="2" s="1"/>
  <c r="R16" i="2" s="1"/>
  <c r="R17" i="2" s="1"/>
  <c r="R18" i="2" s="1"/>
  <c r="S19" i="2" s="1"/>
  <c r="E12" i="2"/>
  <c r="W76" i="2"/>
  <c r="O15" i="2"/>
  <c r="D15" i="2"/>
  <c r="C15" i="2" s="1"/>
  <c r="P12" i="2"/>
  <c r="P4" i="1"/>
  <c r="F4" i="1"/>
  <c r="C4" i="2" l="1"/>
  <c r="N2" i="2"/>
  <c r="R19" i="2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O16" i="2"/>
  <c r="D16" i="2"/>
  <c r="C16" i="2" s="1"/>
  <c r="D199" i="1"/>
  <c r="S193" i="1"/>
  <c r="R121" i="1"/>
  <c r="S119" i="1"/>
  <c r="S73" i="1"/>
  <c r="S72" i="1"/>
  <c r="R73" i="1"/>
  <c r="R74" i="1" s="1"/>
  <c r="S74" i="1" s="1"/>
  <c r="W68" i="1"/>
  <c r="N72" i="1"/>
  <c r="O72" i="1"/>
  <c r="S11" i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6" i="1"/>
  <c r="P2" i="1"/>
  <c r="N24" i="1"/>
  <c r="N12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7" i="1"/>
  <c r="N7" i="1" s="1"/>
  <c r="D193" i="1"/>
  <c r="C146" i="1"/>
  <c r="C145" i="1"/>
  <c r="D146" i="1" s="1"/>
  <c r="C135" i="1"/>
  <c r="C134" i="1"/>
  <c r="D135" i="1" s="1"/>
  <c r="C133" i="1"/>
  <c r="D134" i="1" s="1"/>
  <c r="C123" i="1"/>
  <c r="C122" i="1"/>
  <c r="D123" i="1" s="1"/>
  <c r="C121" i="1"/>
  <c r="D122" i="1" s="1"/>
  <c r="C111" i="1"/>
  <c r="C110" i="1"/>
  <c r="C99" i="1"/>
  <c r="C98" i="1"/>
  <c r="C97" i="1"/>
  <c r="C87" i="1"/>
  <c r="C86" i="1"/>
  <c r="C85" i="1"/>
  <c r="C75" i="1"/>
  <c r="C74" i="1"/>
  <c r="C73" i="1"/>
  <c r="C72" i="1"/>
  <c r="D73" i="1"/>
  <c r="D124" i="1"/>
  <c r="C124" i="1" s="1"/>
  <c r="D136" i="1"/>
  <c r="C136" i="1" s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C62" i="1"/>
  <c r="C61" i="1"/>
  <c r="C60" i="1"/>
  <c r="C50" i="1"/>
  <c r="C49" i="1"/>
  <c r="C38" i="1"/>
  <c r="C37" i="1"/>
  <c r="C36" i="1"/>
  <c r="C26" i="1"/>
  <c r="C25" i="1"/>
  <c r="C24" i="1"/>
  <c r="C14" i="1"/>
  <c r="C13" i="1"/>
  <c r="C12" i="1"/>
  <c r="C11" i="1"/>
  <c r="C10" i="1"/>
  <c r="C8" i="1"/>
  <c r="D9" i="1" s="1"/>
  <c r="C9" i="1" s="1"/>
  <c r="C7" i="1"/>
  <c r="D8" i="1"/>
  <c r="D7" i="1"/>
  <c r="N16" i="2" l="1"/>
  <c r="S31" i="2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D17" i="2"/>
  <c r="C17" i="2" s="1"/>
  <c r="O17" i="2"/>
  <c r="N17" i="2" s="1"/>
  <c r="S121" i="1"/>
  <c r="R122" i="1" s="1"/>
  <c r="R75" i="1"/>
  <c r="O8" i="1"/>
  <c r="N8" i="1" s="1"/>
  <c r="C137" i="1"/>
  <c r="D137" i="1"/>
  <c r="D125" i="1"/>
  <c r="C125" i="1" s="1"/>
  <c r="D74" i="1"/>
  <c r="D10" i="1"/>
  <c r="S43" i="2" l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D18" i="2"/>
  <c r="C18" i="2" s="1"/>
  <c r="O18" i="2"/>
  <c r="N18" i="2" s="1"/>
  <c r="S122" i="1"/>
  <c r="R123" i="1"/>
  <c r="S75" i="1"/>
  <c r="R76" i="1" s="1"/>
  <c r="O9" i="1"/>
  <c r="N9" i="1" s="1"/>
  <c r="C138" i="1"/>
  <c r="D138" i="1"/>
  <c r="D126" i="1"/>
  <c r="C126" i="1" s="1"/>
  <c r="D75" i="1"/>
  <c r="D11" i="1"/>
  <c r="S55" i="2" l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O19" i="2"/>
  <c r="N19" i="2" s="1"/>
  <c r="D19" i="2"/>
  <c r="C19" i="2" s="1"/>
  <c r="S123" i="1"/>
  <c r="R124" i="1"/>
  <c r="S76" i="1"/>
  <c r="R77" i="1" s="1"/>
  <c r="O10" i="1"/>
  <c r="N10" i="1"/>
  <c r="C139" i="1"/>
  <c r="D139" i="1"/>
  <c r="D127" i="1"/>
  <c r="C127" i="1" s="1"/>
  <c r="D76" i="1"/>
  <c r="C76" i="1" s="1"/>
  <c r="D12" i="1"/>
  <c r="S67" i="2" l="1"/>
  <c r="R67" i="2" s="1"/>
  <c r="R68" i="2" s="1"/>
  <c r="R69" i="2" s="1"/>
  <c r="R70" i="2" s="1"/>
  <c r="R71" i="2" s="1"/>
  <c r="R72" i="2" s="1"/>
  <c r="R73" i="2" s="1"/>
  <c r="R74" i="2" s="1"/>
  <c r="R75" i="2" s="1"/>
  <c r="R76" i="2" s="1"/>
  <c r="R77" i="2" s="1"/>
  <c r="O20" i="2"/>
  <c r="N20" i="2" s="1"/>
  <c r="D20" i="2"/>
  <c r="C20" i="2" s="1"/>
  <c r="S124" i="1"/>
  <c r="R125" i="1" s="1"/>
  <c r="S77" i="1"/>
  <c r="R78" i="1" s="1"/>
  <c r="O11" i="1"/>
  <c r="N11" i="1" s="1"/>
  <c r="C140" i="1"/>
  <c r="D140" i="1"/>
  <c r="D128" i="1"/>
  <c r="C128" i="1" s="1"/>
  <c r="D77" i="1"/>
  <c r="C77" i="1" s="1"/>
  <c r="D13" i="1"/>
  <c r="S78" i="2" l="1"/>
  <c r="R78" i="2" s="1"/>
  <c r="R80" i="2" s="1"/>
  <c r="D21" i="2"/>
  <c r="C21" i="2" s="1"/>
  <c r="O21" i="2"/>
  <c r="N21" i="2" s="1"/>
  <c r="S125" i="1"/>
  <c r="R126" i="1" s="1"/>
  <c r="S78" i="1"/>
  <c r="R79" i="1"/>
  <c r="S79" i="1" s="1"/>
  <c r="O12" i="1"/>
  <c r="D141" i="1"/>
  <c r="C141" i="1" s="1"/>
  <c r="D129" i="1"/>
  <c r="C129" i="1" s="1"/>
  <c r="D14" i="1"/>
  <c r="D15" i="1" s="1"/>
  <c r="C15" i="1" s="1"/>
  <c r="N5" i="2" l="1"/>
  <c r="S80" i="2"/>
  <c r="R81" i="2" s="1"/>
  <c r="S81" i="2" s="1"/>
  <c r="R82" i="2" s="1"/>
  <c r="S82" i="2" s="1"/>
  <c r="O22" i="2"/>
  <c r="N22" i="2" s="1"/>
  <c r="D22" i="2"/>
  <c r="C22" i="2" s="1"/>
  <c r="S126" i="1"/>
  <c r="R127" i="1"/>
  <c r="R80" i="1"/>
  <c r="S80" i="1" s="1"/>
  <c r="R81" i="1"/>
  <c r="S81" i="1" s="1"/>
  <c r="O13" i="1"/>
  <c r="N13" i="1" s="1"/>
  <c r="C142" i="1"/>
  <c r="D142" i="1"/>
  <c r="D130" i="1"/>
  <c r="C130" i="1" s="1"/>
  <c r="D78" i="1"/>
  <c r="C78" i="1" s="1"/>
  <c r="D16" i="1"/>
  <c r="R83" i="2" l="1"/>
  <c r="D23" i="2"/>
  <c r="C23" i="2" s="1"/>
  <c r="O23" i="2"/>
  <c r="N23" i="2" s="1"/>
  <c r="S127" i="1"/>
  <c r="R128" i="1"/>
  <c r="R82" i="1"/>
  <c r="S82" i="1" s="1"/>
  <c r="O14" i="1"/>
  <c r="N14" i="1"/>
  <c r="D143" i="1"/>
  <c r="C143" i="1" s="1"/>
  <c r="D131" i="1"/>
  <c r="C131" i="1" s="1"/>
  <c r="D79" i="1"/>
  <c r="C79" i="1" s="1"/>
  <c r="C16" i="1"/>
  <c r="S83" i="2" l="1"/>
  <c r="R84" i="2" s="1"/>
  <c r="O24" i="2"/>
  <c r="N24" i="2" s="1"/>
  <c r="D24" i="2"/>
  <c r="C24" i="2" s="1"/>
  <c r="S128" i="1"/>
  <c r="R129" i="1"/>
  <c r="R83" i="1"/>
  <c r="S83" i="1" s="1"/>
  <c r="O15" i="1"/>
  <c r="N15" i="1" s="1"/>
  <c r="D144" i="1"/>
  <c r="C144" i="1" s="1"/>
  <c r="D145" i="1" s="1"/>
  <c r="D132" i="1"/>
  <c r="C132" i="1" s="1"/>
  <c r="D133" i="1" s="1"/>
  <c r="D80" i="1"/>
  <c r="C80" i="1" s="1"/>
  <c r="C17" i="1"/>
  <c r="D17" i="1"/>
  <c r="S84" i="2" l="1"/>
  <c r="R85" i="2" s="1"/>
  <c r="S85" i="2" s="1"/>
  <c r="D25" i="2"/>
  <c r="C25" i="2" s="1"/>
  <c r="O25" i="2"/>
  <c r="N25" i="2" s="1"/>
  <c r="S129" i="1"/>
  <c r="R130" i="1" s="1"/>
  <c r="R84" i="1"/>
  <c r="S84" i="1" s="1"/>
  <c r="O16" i="1"/>
  <c r="N16" i="1"/>
  <c r="D81" i="1"/>
  <c r="C81" i="1" s="1"/>
  <c r="D18" i="1"/>
  <c r="C18" i="1" s="1"/>
  <c r="R86" i="2" l="1"/>
  <c r="S86" i="2" s="1"/>
  <c r="O26" i="2"/>
  <c r="N26" i="2" s="1"/>
  <c r="D26" i="2"/>
  <c r="C26" i="2" s="1"/>
  <c r="S130" i="1"/>
  <c r="R131" i="1"/>
  <c r="R85" i="1"/>
  <c r="S85" i="1" s="1"/>
  <c r="O17" i="1"/>
  <c r="N17" i="1" s="1"/>
  <c r="D82" i="1"/>
  <c r="C82" i="1" s="1"/>
  <c r="D19" i="1"/>
  <c r="C19" i="1" s="1"/>
  <c r="R87" i="2" l="1"/>
  <c r="O27" i="2"/>
  <c r="N27" i="2" s="1"/>
  <c r="D27" i="2"/>
  <c r="C27" i="2" s="1"/>
  <c r="S131" i="1"/>
  <c r="R132" i="1"/>
  <c r="R86" i="1"/>
  <c r="S86" i="1" s="1"/>
  <c r="O18" i="1"/>
  <c r="N18" i="1"/>
  <c r="D20" i="1"/>
  <c r="C20" i="1" s="1"/>
  <c r="S87" i="2" l="1"/>
  <c r="R88" i="2" s="1"/>
  <c r="O28" i="2"/>
  <c r="N28" i="2" s="1"/>
  <c r="D28" i="2"/>
  <c r="C28" i="2" s="1"/>
  <c r="S132" i="1"/>
  <c r="R133" i="1" s="1"/>
  <c r="R87" i="1"/>
  <c r="S87" i="1" s="1"/>
  <c r="O19" i="1"/>
  <c r="N19" i="1" s="1"/>
  <c r="D83" i="1"/>
  <c r="C83" i="1" s="1"/>
  <c r="D21" i="1"/>
  <c r="C21" i="1" s="1"/>
  <c r="S88" i="2" l="1"/>
  <c r="R89" i="2" s="1"/>
  <c r="D29" i="2"/>
  <c r="C29" i="2" s="1"/>
  <c r="O29" i="2"/>
  <c r="N29" i="2" s="1"/>
  <c r="S133" i="1"/>
  <c r="R134" i="1" s="1"/>
  <c r="R88" i="1"/>
  <c r="S88" i="1" s="1"/>
  <c r="O20" i="1"/>
  <c r="N20" i="1"/>
  <c r="D84" i="1"/>
  <c r="C84" i="1" s="1"/>
  <c r="D85" i="1" s="1"/>
  <c r="D22" i="1"/>
  <c r="C22" i="1" s="1"/>
  <c r="S89" i="2" l="1"/>
  <c r="R90" i="2" s="1"/>
  <c r="D30" i="2"/>
  <c r="C30" i="2" s="1"/>
  <c r="O30" i="2"/>
  <c r="N30" i="2" s="1"/>
  <c r="S134" i="1"/>
  <c r="R135" i="1"/>
  <c r="R89" i="1"/>
  <c r="S89" i="1" s="1"/>
  <c r="O21" i="1"/>
  <c r="N21" i="1" s="1"/>
  <c r="D86" i="1"/>
  <c r="D23" i="1"/>
  <c r="S90" i="2" l="1"/>
  <c r="R91" i="2" s="1"/>
  <c r="O31" i="2"/>
  <c r="N31" i="2" s="1"/>
  <c r="D31" i="2"/>
  <c r="C31" i="2" s="1"/>
  <c r="S135" i="1"/>
  <c r="R136" i="1"/>
  <c r="R90" i="1"/>
  <c r="S90" i="1" s="1"/>
  <c r="O22" i="1"/>
  <c r="N22" i="1"/>
  <c r="D87" i="1"/>
  <c r="D88" i="1" s="1"/>
  <c r="C88" i="1" s="1"/>
  <c r="C23" i="1"/>
  <c r="D24" i="1" s="1"/>
  <c r="D25" i="1" s="1"/>
  <c r="S91" i="2" l="1"/>
  <c r="R92" i="2" s="1"/>
  <c r="D32" i="2"/>
  <c r="C32" i="2" s="1"/>
  <c r="O32" i="2"/>
  <c r="N32" i="2" s="1"/>
  <c r="S136" i="1"/>
  <c r="R137" i="1" s="1"/>
  <c r="R91" i="1"/>
  <c r="S91" i="1" s="1"/>
  <c r="O23" i="1"/>
  <c r="N23" i="1" s="1"/>
  <c r="D89" i="1"/>
  <c r="C89" i="1" s="1"/>
  <c r="D26" i="1"/>
  <c r="D27" i="1"/>
  <c r="S92" i="2" l="1"/>
  <c r="R93" i="2" s="1"/>
  <c r="O33" i="2"/>
  <c r="N33" i="2" s="1"/>
  <c r="D33" i="2"/>
  <c r="C33" i="2" s="1"/>
  <c r="S137" i="1"/>
  <c r="R92" i="1"/>
  <c r="S92" i="1" s="1"/>
  <c r="O24" i="1"/>
  <c r="C27" i="1"/>
  <c r="S93" i="2" l="1"/>
  <c r="R94" i="2" s="1"/>
  <c r="D34" i="2"/>
  <c r="C34" i="2" s="1"/>
  <c r="O34" i="2"/>
  <c r="N34" i="2" s="1"/>
  <c r="R93" i="1"/>
  <c r="S93" i="1" s="1"/>
  <c r="O25" i="1"/>
  <c r="N25" i="1" s="1"/>
  <c r="D90" i="1"/>
  <c r="C90" i="1" s="1"/>
  <c r="D28" i="1"/>
  <c r="C28" i="1" s="1"/>
  <c r="S94" i="2" l="1"/>
  <c r="R95" i="2" s="1"/>
  <c r="O35" i="2"/>
  <c r="N35" i="2" s="1"/>
  <c r="D35" i="2"/>
  <c r="C35" i="2" s="1"/>
  <c r="R94" i="1"/>
  <c r="S94" i="1" s="1"/>
  <c r="O26" i="1"/>
  <c r="N26" i="1" s="1"/>
  <c r="D29" i="1"/>
  <c r="C29" i="1" s="1"/>
  <c r="S95" i="2" l="1"/>
  <c r="R96" i="2" s="1"/>
  <c r="D36" i="2"/>
  <c r="C36" i="2" s="1"/>
  <c r="O36" i="2"/>
  <c r="N36" i="2" s="1"/>
  <c r="R95" i="1"/>
  <c r="S95" i="1" s="1"/>
  <c r="O27" i="1"/>
  <c r="N27" i="1" s="1"/>
  <c r="D91" i="1"/>
  <c r="C91" i="1" s="1"/>
  <c r="D30" i="1"/>
  <c r="S96" i="2" l="1"/>
  <c r="R97" i="2" s="1"/>
  <c r="N37" i="2"/>
  <c r="D37" i="2"/>
  <c r="C37" i="2" s="1"/>
  <c r="O37" i="2"/>
  <c r="R96" i="1"/>
  <c r="S96" i="1" s="1"/>
  <c r="O28" i="1"/>
  <c r="N28" i="1"/>
  <c r="C30" i="1"/>
  <c r="S97" i="2" l="1"/>
  <c r="R98" i="2" s="1"/>
  <c r="O38" i="2"/>
  <c r="N38" i="2" s="1"/>
  <c r="D38" i="2"/>
  <c r="C38" i="2" s="1"/>
  <c r="R97" i="1"/>
  <c r="S97" i="1" s="1"/>
  <c r="O29" i="1"/>
  <c r="N29" i="1" s="1"/>
  <c r="D92" i="1"/>
  <c r="C92" i="1" s="1"/>
  <c r="D31" i="1"/>
  <c r="C31" i="1" s="1"/>
  <c r="S98" i="2" l="1"/>
  <c r="R99" i="2" s="1"/>
  <c r="O39" i="2"/>
  <c r="N39" i="2" s="1"/>
  <c r="D39" i="2"/>
  <c r="C39" i="2" s="1"/>
  <c r="R98" i="1"/>
  <c r="S98" i="1" s="1"/>
  <c r="O30" i="1"/>
  <c r="N30" i="1"/>
  <c r="D32" i="1"/>
  <c r="C32" i="1" s="1"/>
  <c r="S99" i="2" l="1"/>
  <c r="R100" i="2" s="1"/>
  <c r="D40" i="2"/>
  <c r="C40" i="2" s="1"/>
  <c r="O40" i="2"/>
  <c r="N40" i="2" s="1"/>
  <c r="R99" i="1"/>
  <c r="S99" i="1" s="1"/>
  <c r="O31" i="1"/>
  <c r="N31" i="1" s="1"/>
  <c r="D93" i="1"/>
  <c r="C93" i="1" s="1"/>
  <c r="D33" i="1"/>
  <c r="S100" i="2" l="1"/>
  <c r="R101" i="2" s="1"/>
  <c r="O41" i="2"/>
  <c r="N41" i="2" s="1"/>
  <c r="D41" i="2"/>
  <c r="C41" i="2" s="1"/>
  <c r="R100" i="1"/>
  <c r="S100" i="1" s="1"/>
  <c r="O32" i="1"/>
  <c r="N32" i="1"/>
  <c r="C33" i="1"/>
  <c r="S101" i="2" l="1"/>
  <c r="R102" i="2" s="1"/>
  <c r="D42" i="2"/>
  <c r="C42" i="2" s="1"/>
  <c r="O42" i="2"/>
  <c r="N42" i="2" s="1"/>
  <c r="R101" i="1"/>
  <c r="S101" i="1" s="1"/>
  <c r="O33" i="1"/>
  <c r="N33" i="1" s="1"/>
  <c r="D94" i="1"/>
  <c r="C94" i="1" s="1"/>
  <c r="D34" i="1"/>
  <c r="C34" i="1" s="1"/>
  <c r="S102" i="2" l="1"/>
  <c r="R103" i="2" s="1"/>
  <c r="D43" i="2"/>
  <c r="C43" i="2" s="1"/>
  <c r="O43" i="2"/>
  <c r="N43" i="2" s="1"/>
  <c r="R102" i="1"/>
  <c r="S102" i="1" s="1"/>
  <c r="O34" i="1"/>
  <c r="N34" i="1" s="1"/>
  <c r="D95" i="1"/>
  <c r="C95" i="1" s="1"/>
  <c r="D35" i="1"/>
  <c r="C35" i="1" s="1"/>
  <c r="S103" i="2" l="1"/>
  <c r="R104" i="2" s="1"/>
  <c r="O44" i="2"/>
  <c r="N44" i="2" s="1"/>
  <c r="D44" i="2"/>
  <c r="C44" i="2" s="1"/>
  <c r="R103" i="1"/>
  <c r="S103" i="1" s="1"/>
  <c r="O35" i="1"/>
  <c r="N35" i="1" s="1"/>
  <c r="D96" i="1"/>
  <c r="C96" i="1" s="1"/>
  <c r="D36" i="1"/>
  <c r="S104" i="2" l="1"/>
  <c r="R105" i="2" s="1"/>
  <c r="D45" i="2"/>
  <c r="C45" i="2" s="1"/>
  <c r="O45" i="2"/>
  <c r="N45" i="2" s="1"/>
  <c r="R104" i="1"/>
  <c r="S104" i="1" s="1"/>
  <c r="O36" i="1"/>
  <c r="N36" i="1"/>
  <c r="D97" i="1"/>
  <c r="D98" i="1" s="1"/>
  <c r="D99" i="1" s="1"/>
  <c r="D37" i="1"/>
  <c r="D38" i="1"/>
  <c r="S105" i="2" l="1"/>
  <c r="R106" i="2" s="1"/>
  <c r="O46" i="2"/>
  <c r="N46" i="2" s="1"/>
  <c r="D46" i="2"/>
  <c r="C46" i="2" s="1"/>
  <c r="R105" i="1"/>
  <c r="S105" i="1" s="1"/>
  <c r="O37" i="1"/>
  <c r="N37" i="1" s="1"/>
  <c r="D100" i="1"/>
  <c r="C100" i="1" s="1"/>
  <c r="S106" i="2" l="1"/>
  <c r="R107" i="2" s="1"/>
  <c r="D47" i="2"/>
  <c r="C47" i="2" s="1"/>
  <c r="O47" i="2"/>
  <c r="N47" i="2" s="1"/>
  <c r="R106" i="1"/>
  <c r="S106" i="1" s="1"/>
  <c r="O38" i="1"/>
  <c r="N38" i="1"/>
  <c r="D101" i="1"/>
  <c r="C101" i="1" s="1"/>
  <c r="D39" i="1"/>
  <c r="C39" i="1" s="1"/>
  <c r="S107" i="2" l="1"/>
  <c r="R108" i="2" s="1"/>
  <c r="O48" i="2"/>
  <c r="N48" i="2" s="1"/>
  <c r="D48" i="2"/>
  <c r="C48" i="2" s="1"/>
  <c r="R107" i="1"/>
  <c r="S107" i="1" s="1"/>
  <c r="O39" i="1"/>
  <c r="N39" i="1" s="1"/>
  <c r="D40" i="1"/>
  <c r="C40" i="1" s="1"/>
  <c r="S108" i="2" l="1"/>
  <c r="R109" i="2" s="1"/>
  <c r="D49" i="2"/>
  <c r="C49" i="2" s="1"/>
  <c r="O49" i="2"/>
  <c r="N49" i="2" s="1"/>
  <c r="R108" i="1"/>
  <c r="S108" i="1" s="1"/>
  <c r="O40" i="1"/>
  <c r="N40" i="1"/>
  <c r="D102" i="1"/>
  <c r="C102" i="1" s="1"/>
  <c r="S109" i="2" l="1"/>
  <c r="R110" i="2" s="1"/>
  <c r="D50" i="2"/>
  <c r="C50" i="2" s="1"/>
  <c r="O50" i="2"/>
  <c r="N50" i="2" s="1"/>
  <c r="R109" i="1"/>
  <c r="S109" i="1" s="1"/>
  <c r="O41" i="1"/>
  <c r="N41" i="1" s="1"/>
  <c r="D41" i="1"/>
  <c r="C41" i="1" s="1"/>
  <c r="S110" i="2" l="1"/>
  <c r="R111" i="2" s="1"/>
  <c r="O51" i="2"/>
  <c r="N51" i="2" s="1"/>
  <c r="D51" i="2"/>
  <c r="C51" i="2" s="1"/>
  <c r="R110" i="1"/>
  <c r="S110" i="1" s="1"/>
  <c r="O42" i="1"/>
  <c r="N42" i="1" s="1"/>
  <c r="D103" i="1"/>
  <c r="C103" i="1" s="1"/>
  <c r="D42" i="1"/>
  <c r="C42" i="1" s="1"/>
  <c r="S111" i="2" l="1"/>
  <c r="R112" i="2" s="1"/>
  <c r="O52" i="2"/>
  <c r="N52" i="2" s="1"/>
  <c r="D52" i="2"/>
  <c r="C52" i="2" s="1"/>
  <c r="R111" i="1"/>
  <c r="S111" i="1" s="1"/>
  <c r="O43" i="1"/>
  <c r="N43" i="1" s="1"/>
  <c r="D43" i="1"/>
  <c r="C43" i="1" s="1"/>
  <c r="S112" i="2" l="1"/>
  <c r="R113" i="2" s="1"/>
  <c r="D53" i="2"/>
  <c r="C53" i="2" s="1"/>
  <c r="O53" i="2"/>
  <c r="N53" i="2" s="1"/>
  <c r="R112" i="1"/>
  <c r="S112" i="1" s="1"/>
  <c r="O44" i="1"/>
  <c r="N44" i="1"/>
  <c r="D104" i="1"/>
  <c r="C104" i="1" s="1"/>
  <c r="D44" i="1"/>
  <c r="C44" i="1" s="1"/>
  <c r="S113" i="2" l="1"/>
  <c r="R114" i="2" s="1"/>
  <c r="D54" i="2"/>
  <c r="C54" i="2" s="1"/>
  <c r="O54" i="2"/>
  <c r="N54" i="2" s="1"/>
  <c r="R113" i="1"/>
  <c r="S113" i="1" s="1"/>
  <c r="O45" i="1"/>
  <c r="N45" i="1" s="1"/>
  <c r="D45" i="1"/>
  <c r="C45" i="1" s="1"/>
  <c r="S114" i="2" l="1"/>
  <c r="R115" i="2" s="1"/>
  <c r="O55" i="2"/>
  <c r="N55" i="2" s="1"/>
  <c r="D55" i="2"/>
  <c r="C55" i="2" s="1"/>
  <c r="R114" i="1"/>
  <c r="S114" i="1" s="1"/>
  <c r="O46" i="1"/>
  <c r="N46" i="1"/>
  <c r="D105" i="1"/>
  <c r="C105" i="1" s="1"/>
  <c r="D46" i="1"/>
  <c r="C46" i="1" s="1"/>
  <c r="S115" i="2" l="1"/>
  <c r="R116" i="2" s="1"/>
  <c r="D56" i="2"/>
  <c r="C56" i="2" s="1"/>
  <c r="O56" i="2"/>
  <c r="N56" i="2" s="1"/>
  <c r="R115" i="1"/>
  <c r="S115" i="1" s="1"/>
  <c r="O47" i="1"/>
  <c r="N47" i="1" s="1"/>
  <c r="D47" i="1"/>
  <c r="C47" i="1" s="1"/>
  <c r="S116" i="2" l="1"/>
  <c r="R117" i="2" s="1"/>
  <c r="O57" i="2"/>
  <c r="N57" i="2" s="1"/>
  <c r="D57" i="2"/>
  <c r="C57" i="2" s="1"/>
  <c r="R116" i="1"/>
  <c r="S116" i="1" s="1"/>
  <c r="O48" i="1"/>
  <c r="N48" i="1" s="1"/>
  <c r="D106" i="1"/>
  <c r="C106" i="1" s="1"/>
  <c r="S117" i="2" l="1"/>
  <c r="R118" i="2" s="1"/>
  <c r="O58" i="2"/>
  <c r="N58" i="2" s="1"/>
  <c r="D58" i="2"/>
  <c r="C58" i="2" s="1"/>
  <c r="R117" i="1"/>
  <c r="S117" i="1" s="1"/>
  <c r="O49" i="1"/>
  <c r="N49" i="1" s="1"/>
  <c r="D48" i="1"/>
  <c r="C48" i="1" s="1"/>
  <c r="S118" i="2" l="1"/>
  <c r="R119" i="2" s="1"/>
  <c r="D59" i="2"/>
  <c r="C59" i="2" s="1"/>
  <c r="O59" i="2"/>
  <c r="N59" i="2" s="1"/>
  <c r="R118" i="1"/>
  <c r="S118" i="1" s="1"/>
  <c r="O50" i="1"/>
  <c r="N50" i="1"/>
  <c r="D107" i="1"/>
  <c r="C107" i="1" s="1"/>
  <c r="D49" i="1"/>
  <c r="D50" i="1" s="1"/>
  <c r="D51" i="1" s="1"/>
  <c r="S119" i="2" l="1"/>
  <c r="R120" i="2" s="1"/>
  <c r="O60" i="2"/>
  <c r="N60" i="2" s="1"/>
  <c r="D60" i="2"/>
  <c r="C60" i="2" s="1"/>
  <c r="R119" i="1"/>
  <c r="R120" i="1" s="1"/>
  <c r="S120" i="1" s="1"/>
  <c r="O51" i="1"/>
  <c r="N51" i="1" s="1"/>
  <c r="D108" i="1"/>
  <c r="C108" i="1" s="1"/>
  <c r="C51" i="1"/>
  <c r="S120" i="2" l="1"/>
  <c r="R121" i="2" s="1"/>
  <c r="D61" i="2"/>
  <c r="C61" i="2" s="1"/>
  <c r="O61" i="2"/>
  <c r="N61" i="2" s="1"/>
  <c r="O52" i="1"/>
  <c r="N52" i="1"/>
  <c r="D52" i="1"/>
  <c r="S121" i="2" l="1"/>
  <c r="R122" i="2" s="1"/>
  <c r="O62" i="2"/>
  <c r="N62" i="2" s="1"/>
  <c r="D62" i="2"/>
  <c r="C62" i="2" s="1"/>
  <c r="O53" i="1"/>
  <c r="N53" i="1" s="1"/>
  <c r="D109" i="1"/>
  <c r="C109" i="1" s="1"/>
  <c r="C52" i="1"/>
  <c r="S122" i="2" l="1"/>
  <c r="R123" i="2" s="1"/>
  <c r="O63" i="2"/>
  <c r="N63" i="2" s="1"/>
  <c r="D63" i="2"/>
  <c r="C63" i="2" s="1"/>
  <c r="O54" i="1"/>
  <c r="N54" i="1" s="1"/>
  <c r="D110" i="1"/>
  <c r="D53" i="1"/>
  <c r="S123" i="2" l="1"/>
  <c r="R124" i="2" s="1"/>
  <c r="O64" i="2"/>
  <c r="N64" i="2" s="1"/>
  <c r="D64" i="2"/>
  <c r="C64" i="2" s="1"/>
  <c r="O55" i="1"/>
  <c r="N55" i="1" s="1"/>
  <c r="D111" i="1"/>
  <c r="C53" i="1"/>
  <c r="S124" i="2" l="1"/>
  <c r="R125" i="2" s="1"/>
  <c r="D65" i="2"/>
  <c r="C65" i="2" s="1"/>
  <c r="O65" i="2"/>
  <c r="N65" i="2" s="1"/>
  <c r="O56" i="1"/>
  <c r="N56" i="1" s="1"/>
  <c r="D112" i="1"/>
  <c r="C112" i="1" s="1"/>
  <c r="D54" i="1"/>
  <c r="S125" i="2" l="1"/>
  <c r="R126" i="2" s="1"/>
  <c r="D66" i="2"/>
  <c r="C66" i="2" s="1"/>
  <c r="O66" i="2"/>
  <c r="N66" i="2" s="1"/>
  <c r="O57" i="1"/>
  <c r="N57" i="1" s="1"/>
  <c r="D113" i="1"/>
  <c r="C113" i="1" s="1"/>
  <c r="C54" i="1"/>
  <c r="S126" i="2" l="1"/>
  <c r="R127" i="2" s="1"/>
  <c r="O67" i="2"/>
  <c r="N67" i="2" s="1"/>
  <c r="D67" i="2"/>
  <c r="C67" i="2" s="1"/>
  <c r="O58" i="1"/>
  <c r="N58" i="1" s="1"/>
  <c r="D114" i="1"/>
  <c r="C114" i="1" s="1"/>
  <c r="D55" i="1"/>
  <c r="C55" i="1" s="1"/>
  <c r="S127" i="2" l="1"/>
  <c r="R128" i="2" s="1"/>
  <c r="D68" i="2"/>
  <c r="C68" i="2" s="1"/>
  <c r="O68" i="2"/>
  <c r="N68" i="2" s="1"/>
  <c r="O59" i="1"/>
  <c r="N59" i="1" s="1"/>
  <c r="D115" i="1"/>
  <c r="D56" i="1"/>
  <c r="S128" i="2" l="1"/>
  <c r="R129" i="2" s="1"/>
  <c r="O69" i="2"/>
  <c r="N69" i="2" s="1"/>
  <c r="D69" i="2"/>
  <c r="C69" i="2" s="1"/>
  <c r="O60" i="1"/>
  <c r="N60" i="1" s="1"/>
  <c r="C115" i="1"/>
  <c r="C56" i="1"/>
  <c r="D57" i="1" s="1"/>
  <c r="S129" i="2" l="1"/>
  <c r="R130" i="2" s="1"/>
  <c r="D70" i="2"/>
  <c r="C70" i="2" s="1"/>
  <c r="O70" i="2"/>
  <c r="N70" i="2" s="1"/>
  <c r="O61" i="1"/>
  <c r="N61" i="1" s="1"/>
  <c r="D116" i="1"/>
  <c r="C116" i="1" s="1"/>
  <c r="D58" i="1"/>
  <c r="C57" i="1"/>
  <c r="S130" i="2" l="1"/>
  <c r="R131" i="2" s="1"/>
  <c r="O71" i="2"/>
  <c r="N71" i="2" s="1"/>
  <c r="D71" i="2"/>
  <c r="C71" i="2" s="1"/>
  <c r="O62" i="1"/>
  <c r="N62" i="1" s="1"/>
  <c r="D117" i="1"/>
  <c r="C117" i="1" s="1"/>
  <c r="C58" i="1"/>
  <c r="S131" i="2" l="1"/>
  <c r="R132" i="2" s="1"/>
  <c r="D72" i="2"/>
  <c r="C72" i="2" s="1"/>
  <c r="O72" i="2"/>
  <c r="N72" i="2" s="1"/>
  <c r="O63" i="1"/>
  <c r="N63" i="1" s="1"/>
  <c r="D118" i="1"/>
  <c r="C118" i="1" s="1"/>
  <c r="D59" i="1"/>
  <c r="C59" i="1" s="1"/>
  <c r="D60" i="1" s="1"/>
  <c r="D61" i="1" s="1"/>
  <c r="D62" i="1" s="1"/>
  <c r="D63" i="1" s="1"/>
  <c r="S132" i="2" l="1"/>
  <c r="R133" i="2" s="1"/>
  <c r="D73" i="2"/>
  <c r="C73" i="2" s="1"/>
  <c r="O73" i="2"/>
  <c r="N73" i="2" s="1"/>
  <c r="O64" i="1"/>
  <c r="N64" i="1" s="1"/>
  <c r="D119" i="1"/>
  <c r="C63" i="1"/>
  <c r="S133" i="2" l="1"/>
  <c r="R134" i="2" s="1"/>
  <c r="D74" i="2"/>
  <c r="C74" i="2" s="1"/>
  <c r="O74" i="2"/>
  <c r="N74" i="2" s="1"/>
  <c r="O65" i="1"/>
  <c r="N65" i="1" s="1"/>
  <c r="C119" i="1"/>
  <c r="D64" i="1"/>
  <c r="S134" i="2" l="1"/>
  <c r="R135" i="2" s="1"/>
  <c r="O75" i="2"/>
  <c r="N75" i="2" s="1"/>
  <c r="D75" i="2"/>
  <c r="C75" i="2" s="1"/>
  <c r="O66" i="1"/>
  <c r="N66" i="1" s="1"/>
  <c r="D120" i="1"/>
  <c r="C64" i="1"/>
  <c r="S135" i="2" l="1"/>
  <c r="R136" i="2" s="1"/>
  <c r="O76" i="2"/>
  <c r="N76" i="2" s="1"/>
  <c r="D76" i="2"/>
  <c r="C76" i="2" s="1"/>
  <c r="O67" i="1"/>
  <c r="N67" i="1" s="1"/>
  <c r="C120" i="1"/>
  <c r="D121" i="1" s="1"/>
  <c r="D65" i="1"/>
  <c r="S136" i="2" l="1"/>
  <c r="R137" i="2" s="1"/>
  <c r="D77" i="2"/>
  <c r="C77" i="2" s="1"/>
  <c r="O77" i="2"/>
  <c r="N77" i="2" s="1"/>
  <c r="O68" i="1"/>
  <c r="N68" i="1" s="1"/>
  <c r="C65" i="1"/>
  <c r="S137" i="2" l="1"/>
  <c r="R138" i="2" s="1"/>
  <c r="D78" i="2"/>
  <c r="C78" i="2" s="1"/>
  <c r="O78" i="2"/>
  <c r="N78" i="2" s="1"/>
  <c r="O69" i="1"/>
  <c r="N69" i="1" s="1"/>
  <c r="D66" i="1"/>
  <c r="S138" i="2" l="1"/>
  <c r="R139" i="2" s="1"/>
  <c r="O80" i="2"/>
  <c r="N80" i="2" s="1"/>
  <c r="D80" i="2"/>
  <c r="C80" i="2" s="1"/>
  <c r="O70" i="1"/>
  <c r="N70" i="1" s="1"/>
  <c r="C66" i="1"/>
  <c r="S139" i="2" l="1"/>
  <c r="R140" i="2" s="1"/>
  <c r="O81" i="2"/>
  <c r="N81" i="2" s="1"/>
  <c r="D67" i="1"/>
  <c r="S140" i="2" l="1"/>
  <c r="R141" i="2" s="1"/>
  <c r="O82" i="2"/>
  <c r="N82" i="2" s="1"/>
  <c r="D81" i="2"/>
  <c r="C81" i="2" s="1"/>
  <c r="O73" i="1"/>
  <c r="N73" i="1" s="1"/>
  <c r="C67" i="1"/>
  <c r="S141" i="2" l="1"/>
  <c r="D82" i="2"/>
  <c r="C82" i="2" s="1"/>
  <c r="O74" i="1"/>
  <c r="D68" i="1"/>
  <c r="D83" i="2" l="1"/>
  <c r="C83" i="2" s="1"/>
  <c r="O83" i="2"/>
  <c r="N83" i="2" s="1"/>
  <c r="N74" i="1"/>
  <c r="C68" i="1"/>
  <c r="O75" i="1" l="1"/>
  <c r="N75" i="1" s="1"/>
  <c r="D69" i="1"/>
  <c r="D84" i="2" l="1"/>
  <c r="C84" i="2" s="1"/>
  <c r="O84" i="2"/>
  <c r="N84" i="2" s="1"/>
  <c r="O76" i="1"/>
  <c r="N76" i="1" s="1"/>
  <c r="C69" i="1"/>
  <c r="O85" i="2" l="1"/>
  <c r="N85" i="2" s="1"/>
  <c r="D85" i="2"/>
  <c r="C85" i="2" s="1"/>
  <c r="O77" i="1"/>
  <c r="N77" i="1" s="1"/>
  <c r="D70" i="1"/>
  <c r="D86" i="2" l="1"/>
  <c r="C86" i="2" s="1"/>
  <c r="O86" i="2"/>
  <c r="N86" i="2" s="1"/>
  <c r="O78" i="1"/>
  <c r="N78" i="1" s="1"/>
  <c r="C70" i="1"/>
  <c r="D72" i="1" s="1"/>
  <c r="O87" i="2" l="1"/>
  <c r="N87" i="2" s="1"/>
  <c r="D87" i="2"/>
  <c r="C87" i="2" s="1"/>
  <c r="O79" i="1"/>
  <c r="N79" i="1" s="1"/>
  <c r="D88" i="2" l="1"/>
  <c r="C88" i="2" s="1"/>
  <c r="O88" i="2"/>
  <c r="N88" i="2" s="1"/>
  <c r="O80" i="1"/>
  <c r="N80" i="1" s="1"/>
  <c r="D89" i="2" l="1"/>
  <c r="C89" i="2" s="1"/>
  <c r="O89" i="2"/>
  <c r="N89" i="2" s="1"/>
  <c r="O81" i="1"/>
  <c r="N81" i="1" s="1"/>
  <c r="O90" i="2" l="1"/>
  <c r="N90" i="2" s="1"/>
  <c r="D90" i="2"/>
  <c r="C90" i="2" s="1"/>
  <c r="O82" i="1"/>
  <c r="N82" i="1" s="1"/>
  <c r="D91" i="2" l="1"/>
  <c r="C91" i="2" s="1"/>
  <c r="O91" i="2"/>
  <c r="N91" i="2" s="1"/>
  <c r="O83" i="1"/>
  <c r="N83" i="1" s="1"/>
  <c r="O92" i="2" l="1"/>
  <c r="N92" i="2" s="1"/>
  <c r="D92" i="2"/>
  <c r="C92" i="2" s="1"/>
  <c r="O84" i="1"/>
  <c r="N84" i="1" s="1"/>
  <c r="O85" i="1" s="1"/>
  <c r="N85" i="1" s="1"/>
  <c r="O86" i="1" l="1"/>
  <c r="N86" i="1" s="1"/>
  <c r="O93" i="2" l="1"/>
  <c r="N93" i="2" s="1"/>
  <c r="D93" i="2"/>
  <c r="C93" i="2" s="1"/>
  <c r="O87" i="1"/>
  <c r="N87" i="1" s="1"/>
  <c r="O94" i="2" l="1"/>
  <c r="N94" i="2" s="1"/>
  <c r="D94" i="2"/>
  <c r="C94" i="2" s="1"/>
  <c r="O88" i="1"/>
  <c r="N88" i="1" s="1"/>
  <c r="O95" i="2" l="1"/>
  <c r="N95" i="2" s="1"/>
  <c r="D95" i="2"/>
  <c r="C95" i="2" s="1"/>
  <c r="O89" i="1"/>
  <c r="N89" i="1" s="1"/>
  <c r="O96" i="2" l="1"/>
  <c r="N96" i="2" s="1"/>
  <c r="D96" i="2"/>
  <c r="C96" i="2" s="1"/>
  <c r="O90" i="1"/>
  <c r="N90" i="1" s="1"/>
  <c r="O97" i="2" l="1"/>
  <c r="N97" i="2" s="1"/>
  <c r="D97" i="2"/>
  <c r="C97" i="2" s="1"/>
  <c r="O91" i="1"/>
  <c r="N91" i="1" s="1"/>
  <c r="O98" i="2" l="1"/>
  <c r="N98" i="2" s="1"/>
  <c r="D98" i="2"/>
  <c r="C98" i="2" s="1"/>
  <c r="O92" i="1"/>
  <c r="N92" i="1" s="1"/>
  <c r="O99" i="2" l="1"/>
  <c r="N99" i="2" s="1"/>
  <c r="D99" i="2"/>
  <c r="C99" i="2" s="1"/>
  <c r="O93" i="1"/>
  <c r="N93" i="1" s="1"/>
  <c r="O100" i="2" l="1"/>
  <c r="N100" i="2" s="1"/>
  <c r="D100" i="2"/>
  <c r="C100" i="2" s="1"/>
  <c r="O94" i="1"/>
  <c r="N94" i="1" s="1"/>
  <c r="O101" i="2" l="1"/>
  <c r="N101" i="2" s="1"/>
  <c r="D101" i="2"/>
  <c r="C101" i="2" s="1"/>
  <c r="O95" i="1"/>
  <c r="N95" i="1" s="1"/>
  <c r="O102" i="2" l="1"/>
  <c r="N102" i="2" s="1"/>
  <c r="D102" i="2"/>
  <c r="C102" i="2" s="1"/>
  <c r="O96" i="1"/>
  <c r="N96" i="1" s="1"/>
  <c r="O103" i="2" l="1"/>
  <c r="N103" i="2" s="1"/>
  <c r="D103" i="2"/>
  <c r="C103" i="2" s="1"/>
  <c r="O97" i="1"/>
  <c r="N97" i="1"/>
  <c r="O104" i="2" l="1"/>
  <c r="N104" i="2" s="1"/>
  <c r="D104" i="2"/>
  <c r="C104" i="2" s="1"/>
  <c r="O98" i="1"/>
  <c r="N98" i="1" s="1"/>
  <c r="O105" i="2" l="1"/>
  <c r="N105" i="2" s="1"/>
  <c r="D105" i="2"/>
  <c r="C105" i="2" s="1"/>
  <c r="O99" i="1"/>
  <c r="N99" i="1" s="1"/>
  <c r="O106" i="2" l="1"/>
  <c r="N106" i="2" s="1"/>
  <c r="D106" i="2"/>
  <c r="C106" i="2" s="1"/>
  <c r="O100" i="1"/>
  <c r="N100" i="1" s="1"/>
  <c r="O107" i="2" l="1"/>
  <c r="N107" i="2" s="1"/>
  <c r="D107" i="2"/>
  <c r="C107" i="2" s="1"/>
  <c r="O101" i="1"/>
  <c r="N101" i="1"/>
  <c r="O108" i="2" l="1"/>
  <c r="N108" i="2" s="1"/>
  <c r="D108" i="2"/>
  <c r="C108" i="2" s="1"/>
  <c r="O102" i="1"/>
  <c r="N102" i="1" s="1"/>
  <c r="O109" i="2" l="1"/>
  <c r="N109" i="2" s="1"/>
  <c r="D109" i="2"/>
  <c r="C109" i="2" s="1"/>
  <c r="O103" i="1"/>
  <c r="N103" i="1"/>
  <c r="O110" i="2" l="1"/>
  <c r="N110" i="2" s="1"/>
  <c r="D110" i="2"/>
  <c r="C110" i="2" s="1"/>
  <c r="O104" i="1"/>
  <c r="N104" i="1" s="1"/>
  <c r="O111" i="2" l="1"/>
  <c r="N111" i="2" s="1"/>
  <c r="D111" i="2"/>
  <c r="C111" i="2" s="1"/>
  <c r="O105" i="1"/>
  <c r="N105" i="1"/>
  <c r="O112" i="2" l="1"/>
  <c r="N112" i="2" s="1"/>
  <c r="D112" i="2"/>
  <c r="C112" i="2" s="1"/>
  <c r="O106" i="1"/>
  <c r="N106" i="1" s="1"/>
  <c r="O113" i="2" l="1"/>
  <c r="N113" i="2" s="1"/>
  <c r="D113" i="2"/>
  <c r="C113" i="2" s="1"/>
  <c r="O107" i="1"/>
  <c r="N107" i="1"/>
  <c r="O114" i="2" l="1"/>
  <c r="N114" i="2" s="1"/>
  <c r="D114" i="2"/>
  <c r="C114" i="2" s="1"/>
  <c r="O108" i="1"/>
  <c r="N108" i="1" s="1"/>
  <c r="O115" i="2" l="1"/>
  <c r="N115" i="2" s="1"/>
  <c r="D115" i="2"/>
  <c r="C115" i="2" s="1"/>
  <c r="O109" i="1"/>
  <c r="N109" i="1"/>
  <c r="O116" i="2" l="1"/>
  <c r="N116" i="2" s="1"/>
  <c r="D116" i="2"/>
  <c r="C116" i="2" s="1"/>
  <c r="O110" i="1"/>
  <c r="N110" i="1" s="1"/>
  <c r="O117" i="2" l="1"/>
  <c r="N117" i="2" s="1"/>
  <c r="D117" i="2"/>
  <c r="C117" i="2" s="1"/>
  <c r="O111" i="1"/>
  <c r="N111" i="1"/>
  <c r="O118" i="2" l="1"/>
  <c r="D118" i="2"/>
  <c r="C118" i="2" s="1"/>
  <c r="O112" i="1"/>
  <c r="N112" i="1" s="1"/>
  <c r="N118" i="2" l="1"/>
  <c r="N1" i="2"/>
  <c r="D119" i="2"/>
  <c r="C119" i="2" s="1"/>
  <c r="O113" i="1"/>
  <c r="N113" i="1" s="1"/>
  <c r="D120" i="2" l="1"/>
  <c r="C120" i="2" s="1"/>
  <c r="O114" i="1"/>
  <c r="N114" i="1" s="1"/>
  <c r="D121" i="2" l="1"/>
  <c r="C121" i="2" s="1"/>
  <c r="O115" i="1"/>
  <c r="N115" i="1"/>
  <c r="D122" i="2" l="1"/>
  <c r="C122" i="2" s="1"/>
  <c r="O116" i="1"/>
  <c r="N116" i="1" s="1"/>
  <c r="D123" i="2" l="1"/>
  <c r="C123" i="2" s="1"/>
  <c r="O117" i="1"/>
  <c r="N117" i="1"/>
  <c r="D124" i="2" l="1"/>
  <c r="C124" i="2" s="1"/>
  <c r="O118" i="1"/>
  <c r="D125" i="2" l="1"/>
  <c r="C125" i="2" s="1"/>
  <c r="O193" i="1"/>
  <c r="D126" i="2" l="1"/>
  <c r="C126" i="2" s="1"/>
  <c r="D127" i="2" l="1"/>
  <c r="C127" i="2" s="1"/>
  <c r="D128" i="2" l="1"/>
  <c r="C128" i="2" s="1"/>
  <c r="D129" i="2" l="1"/>
  <c r="C129" i="2" s="1"/>
  <c r="D130" i="2" l="1"/>
  <c r="C130" i="2" s="1"/>
  <c r="D131" i="2" l="1"/>
  <c r="C131" i="2" s="1"/>
  <c r="D132" i="2" l="1"/>
  <c r="C132" i="2" s="1"/>
  <c r="D133" i="2" l="1"/>
  <c r="C133" i="2" s="1"/>
  <c r="D134" i="2" l="1"/>
  <c r="C134" i="2" s="1"/>
  <c r="D135" i="2" l="1"/>
  <c r="C135" i="2" s="1"/>
  <c r="D136" i="2" l="1"/>
  <c r="C136" i="2" s="1"/>
  <c r="D137" i="2" l="1"/>
  <c r="C137" i="2" s="1"/>
  <c r="C1" i="2" l="1"/>
</calcChain>
</file>

<file path=xl/sharedStrings.xml><?xml version="1.0" encoding="utf-8"?>
<sst xmlns="http://schemas.openxmlformats.org/spreadsheetml/2006/main" count="28" uniqueCount="14">
  <si>
    <t xml:space="preserve">Ersparte Zinsen durch SoTi: </t>
  </si>
  <si>
    <t>Variante mit BSV</t>
  </si>
  <si>
    <t>Variante SoTi</t>
  </si>
  <si>
    <t>Zinsen</t>
  </si>
  <si>
    <t>Zinsen p.M.</t>
  </si>
  <si>
    <t>SoTi</t>
  </si>
  <si>
    <t>Rate</t>
  </si>
  <si>
    <t>Abschlussgebühr</t>
  </si>
  <si>
    <t>Rate BSV</t>
  </si>
  <si>
    <t>Rate Kredit</t>
  </si>
  <si>
    <t>Rate gesammt</t>
  </si>
  <si>
    <t>Zinsen gesammt</t>
  </si>
  <si>
    <t>Gebühren gesammt</t>
  </si>
  <si>
    <t>SoTi gesammt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</si>
</sst>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3" fontId="0" fillId="0" borderId="0" xfId="0" applyNumberFormat="1"/>
    <xf numFmtId="2" fontId="0" fillId="0" borderId="0" xfId="0" applyNumberFormat="1"/>
    <xf numFmtId="2" fontId="1" fillId="2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99"/>
  <sheetViews>
    <sheetView workbookViewId="0">
      <selection activeCell="R73" sqref="R73"/>
    </sheetView>
  </sheetViews>
  <sheetFormatPr baseColWidth="10" defaultRowHeight="15" x14ac:dyDescent="0.25"/>
  <cols>
    <col min="3" max="3" width="14.42578125" style="3" customWidth="1"/>
    <col min="4" max="4" width="11.42578125" style="3"/>
    <col min="14" max="15" width="11.42578125" style="3"/>
  </cols>
  <sheetData>
    <row r="1" spans="2:22" x14ac:dyDescent="0.25">
      <c r="D1" s="3" t="s">
        <v>2</v>
      </c>
      <c r="N1" s="3" t="s">
        <v>1</v>
      </c>
    </row>
    <row r="2" spans="2:22" x14ac:dyDescent="0.25">
      <c r="D2" s="3">
        <v>30000</v>
      </c>
      <c r="E2">
        <v>1.85</v>
      </c>
      <c r="F2">
        <v>3.5</v>
      </c>
      <c r="N2" s="3">
        <v>1.6</v>
      </c>
      <c r="P2">
        <f>30000/100*N2</f>
        <v>480</v>
      </c>
    </row>
    <row r="4" spans="2:22" x14ac:dyDescent="0.25">
      <c r="F4">
        <f>SUM(F6:F192)</f>
        <v>41000</v>
      </c>
      <c r="P4">
        <f>SUM(P6:P192)</f>
        <v>44000</v>
      </c>
    </row>
    <row r="5" spans="2:22" x14ac:dyDescent="0.25">
      <c r="D5" s="3" t="s">
        <v>4</v>
      </c>
      <c r="E5" t="s">
        <v>4</v>
      </c>
      <c r="F5" t="s">
        <v>5</v>
      </c>
      <c r="O5" s="3" t="s">
        <v>4</v>
      </c>
      <c r="P5" t="s">
        <v>5</v>
      </c>
    </row>
    <row r="6" spans="2:22" x14ac:dyDescent="0.25">
      <c r="B6" s="1">
        <v>45839</v>
      </c>
      <c r="C6" s="3">
        <v>173564.64710291667</v>
      </c>
      <c r="M6" s="1">
        <v>45839</v>
      </c>
      <c r="N6" s="3">
        <v>173564.64710291667</v>
      </c>
      <c r="R6">
        <f>30000-P2</f>
        <v>29520</v>
      </c>
      <c r="V6" s="2"/>
    </row>
    <row r="7" spans="2:22" x14ac:dyDescent="0.25">
      <c r="B7" s="1">
        <v>45870</v>
      </c>
      <c r="C7" s="3">
        <f>C6-(600-D7)</f>
        <v>173232.22593386701</v>
      </c>
      <c r="D7" s="3">
        <f>C6/100*$E$2/12</f>
        <v>267.57883095032986</v>
      </c>
      <c r="M7" s="1">
        <v>45870</v>
      </c>
      <c r="N7" s="3">
        <f>N6-(600-O7)</f>
        <v>173232.22593386701</v>
      </c>
      <c r="O7" s="3">
        <f>N6/100*$E$2/12</f>
        <v>267.57883095032986</v>
      </c>
      <c r="R7">
        <v>29520</v>
      </c>
    </row>
    <row r="8" spans="2:22" x14ac:dyDescent="0.25">
      <c r="B8" s="1">
        <v>45901</v>
      </c>
      <c r="C8" s="3">
        <f t="shared" ref="C8:C9" si="0">C7-(600-D8)</f>
        <v>172899.29228218173</v>
      </c>
      <c r="D8" s="3">
        <f t="shared" ref="D8:D70" si="1">C7/100*$E$2/12</f>
        <v>267.06634831471166</v>
      </c>
      <c r="M8" s="1">
        <v>45901</v>
      </c>
      <c r="N8" s="3">
        <f t="shared" ref="N8:N9" si="2">N7-(600-O8)</f>
        <v>172899.29228218173</v>
      </c>
      <c r="O8" s="3">
        <f t="shared" ref="O8:O70" si="3">N7/100*$E$2/12</f>
        <v>267.06634831471166</v>
      </c>
      <c r="R8">
        <v>29520</v>
      </c>
    </row>
    <row r="9" spans="2:22" x14ac:dyDescent="0.25">
      <c r="B9" s="1">
        <v>45931</v>
      </c>
      <c r="C9" s="3">
        <f t="shared" si="0"/>
        <v>172565.84535778343</v>
      </c>
      <c r="D9" s="3">
        <f t="shared" si="1"/>
        <v>266.55307560169683</v>
      </c>
      <c r="M9" s="1">
        <v>45931</v>
      </c>
      <c r="N9" s="3">
        <f t="shared" si="2"/>
        <v>172565.84535778343</v>
      </c>
      <c r="O9" s="3">
        <f t="shared" si="3"/>
        <v>266.55307560169683</v>
      </c>
      <c r="R9">
        <v>29520</v>
      </c>
    </row>
    <row r="10" spans="2:22" x14ac:dyDescent="0.25">
      <c r="B10" s="1">
        <v>45962</v>
      </c>
      <c r="C10" s="3">
        <f>C9-(1100-D10)</f>
        <v>171731.88436937667</v>
      </c>
      <c r="D10" s="3">
        <f t="shared" si="1"/>
        <v>266.03901159324943</v>
      </c>
      <c r="M10" s="1">
        <v>45962</v>
      </c>
      <c r="N10" s="3">
        <f>N9-(1100-O10)</f>
        <v>171731.88436937667</v>
      </c>
      <c r="O10" s="3">
        <f t="shared" si="3"/>
        <v>266.03901159324943</v>
      </c>
      <c r="R10">
        <v>29520</v>
      </c>
    </row>
    <row r="11" spans="2:22" x14ac:dyDescent="0.25">
      <c r="B11" s="1">
        <v>45992</v>
      </c>
      <c r="C11" s="3">
        <f>C10-(1100-D11)</f>
        <v>170896.63769111279</v>
      </c>
      <c r="D11" s="3">
        <f t="shared" si="1"/>
        <v>264.75332173612236</v>
      </c>
      <c r="M11" s="1">
        <v>45992</v>
      </c>
      <c r="N11" s="3">
        <f>N10-(1100-O11)</f>
        <v>170896.63769111279</v>
      </c>
      <c r="O11" s="3">
        <f t="shared" si="3"/>
        <v>264.75332173612236</v>
      </c>
      <c r="R11">
        <f>R10+S11</f>
        <v>30110.400000000001</v>
      </c>
      <c r="S11">
        <f>R10*0.02</f>
        <v>590.4</v>
      </c>
    </row>
    <row r="12" spans="2:22" x14ac:dyDescent="0.25">
      <c r="B12" s="1">
        <v>46023</v>
      </c>
      <c r="C12" s="3">
        <f>C11-23500-(1100-D12)</f>
        <v>146560.10334088659</v>
      </c>
      <c r="D12" s="3">
        <f t="shared" si="1"/>
        <v>263.46564977379887</v>
      </c>
      <c r="F12">
        <v>23500</v>
      </c>
      <c r="M12" s="1">
        <v>46023</v>
      </c>
      <c r="N12" s="3">
        <f>N11-2000-(1100-O12)</f>
        <v>168060.10334088659</v>
      </c>
      <c r="O12" s="3">
        <f t="shared" si="3"/>
        <v>263.46564977379887</v>
      </c>
      <c r="P12">
        <v>2000</v>
      </c>
      <c r="R12">
        <f t="shared" ref="R12:R70" si="4">R11+S12</f>
        <v>30110.400000000001</v>
      </c>
    </row>
    <row r="13" spans="2:22" x14ac:dyDescent="0.25">
      <c r="B13" s="1">
        <v>46054</v>
      </c>
      <c r="C13" s="3">
        <f>C12-(1100-D13)</f>
        <v>145686.05016687047</v>
      </c>
      <c r="D13" s="3">
        <f t="shared" si="1"/>
        <v>225.94682598386683</v>
      </c>
      <c r="M13" s="1">
        <v>46054</v>
      </c>
      <c r="N13" s="3">
        <f>N12-(1100-O13)</f>
        <v>167219.19600020378</v>
      </c>
      <c r="O13" s="3">
        <f t="shared" si="3"/>
        <v>259.09265931720017</v>
      </c>
      <c r="R13">
        <f t="shared" si="4"/>
        <v>30110.400000000001</v>
      </c>
    </row>
    <row r="14" spans="2:22" x14ac:dyDescent="0.25">
      <c r="B14" s="1">
        <v>46082</v>
      </c>
      <c r="C14" s="3">
        <f t="shared" ref="C14:C70" si="5">C13-(1100-D14)</f>
        <v>144810.64949421107</v>
      </c>
      <c r="D14" s="3">
        <f t="shared" si="1"/>
        <v>224.599327340592</v>
      </c>
      <c r="M14" s="1">
        <v>46082</v>
      </c>
      <c r="N14" s="3">
        <f t="shared" ref="N14:N23" si="6">N13-(1100-O14)</f>
        <v>166376.99226070411</v>
      </c>
      <c r="O14" s="3">
        <f t="shared" si="3"/>
        <v>257.79626050031419</v>
      </c>
      <c r="R14">
        <f t="shared" si="4"/>
        <v>30110.400000000001</v>
      </c>
    </row>
    <row r="15" spans="2:22" x14ac:dyDescent="0.25">
      <c r="B15" s="1">
        <v>46113</v>
      </c>
      <c r="C15" s="3">
        <f t="shared" si="5"/>
        <v>143933.89924551465</v>
      </c>
      <c r="D15" s="3">
        <f t="shared" si="1"/>
        <v>223.24975130357541</v>
      </c>
      <c r="M15" s="1">
        <v>46113</v>
      </c>
      <c r="N15" s="3">
        <f t="shared" si="6"/>
        <v>165533.4901237727</v>
      </c>
      <c r="O15" s="3">
        <f t="shared" si="3"/>
        <v>256.4978630685855</v>
      </c>
      <c r="R15">
        <f t="shared" si="4"/>
        <v>30110.400000000001</v>
      </c>
    </row>
    <row r="16" spans="2:22" x14ac:dyDescent="0.25">
      <c r="B16" s="1">
        <v>46143</v>
      </c>
      <c r="C16" s="3">
        <f t="shared" si="5"/>
        <v>143055.79734018483</v>
      </c>
      <c r="D16" s="3">
        <f t="shared" si="1"/>
        <v>221.89809467016843</v>
      </c>
      <c r="M16" s="1">
        <v>46143</v>
      </c>
      <c r="N16" s="3">
        <f t="shared" si="6"/>
        <v>164688.68758771353</v>
      </c>
      <c r="O16" s="3">
        <f t="shared" si="3"/>
        <v>255.19746394081628</v>
      </c>
      <c r="R16">
        <f t="shared" si="4"/>
        <v>30110.400000000001</v>
      </c>
    </row>
    <row r="17" spans="2:18" x14ac:dyDescent="0.25">
      <c r="B17" s="1">
        <v>46174</v>
      </c>
      <c r="C17" s="3">
        <f t="shared" si="5"/>
        <v>142176.34169441761</v>
      </c>
      <c r="D17" s="3">
        <f t="shared" si="1"/>
        <v>220.54435423278497</v>
      </c>
      <c r="M17" s="1">
        <v>46174</v>
      </c>
      <c r="N17" s="3">
        <f t="shared" si="6"/>
        <v>163842.5826477446</v>
      </c>
      <c r="O17" s="3">
        <f t="shared" si="3"/>
        <v>253.89506003105836</v>
      </c>
      <c r="R17">
        <f t="shared" si="4"/>
        <v>30110.400000000001</v>
      </c>
    </row>
    <row r="18" spans="2:18" x14ac:dyDescent="0.25">
      <c r="B18" s="1">
        <v>46204</v>
      </c>
      <c r="C18" s="3">
        <f t="shared" si="5"/>
        <v>141295.5302211965</v>
      </c>
      <c r="D18" s="3">
        <f t="shared" si="1"/>
        <v>219.18852677889387</v>
      </c>
      <c r="M18" s="1">
        <v>46204</v>
      </c>
      <c r="N18" s="3">
        <f t="shared" si="6"/>
        <v>162995.17329599321</v>
      </c>
      <c r="O18" s="3">
        <f t="shared" si="3"/>
        <v>252.59064824860627</v>
      </c>
      <c r="R18">
        <f t="shared" si="4"/>
        <v>30110.400000000001</v>
      </c>
    </row>
    <row r="19" spans="2:18" x14ac:dyDescent="0.25">
      <c r="B19" s="1">
        <v>46235</v>
      </c>
      <c r="C19" s="3">
        <f t="shared" si="5"/>
        <v>140413.36083028751</v>
      </c>
      <c r="D19" s="3">
        <f t="shared" si="1"/>
        <v>217.8306090910113</v>
      </c>
      <c r="M19" s="1">
        <v>46235</v>
      </c>
      <c r="N19" s="3">
        <f t="shared" si="6"/>
        <v>162146.45752149119</v>
      </c>
      <c r="O19" s="3">
        <f t="shared" si="3"/>
        <v>251.28422549798952</v>
      </c>
      <c r="R19">
        <f t="shared" si="4"/>
        <v>30110.400000000001</v>
      </c>
    </row>
    <row r="20" spans="2:18" x14ac:dyDescent="0.25">
      <c r="B20" s="1">
        <v>46266</v>
      </c>
      <c r="C20" s="3">
        <f t="shared" si="5"/>
        <v>139529.8314282342</v>
      </c>
      <c r="D20" s="3">
        <f t="shared" si="1"/>
        <v>216.47059794669326</v>
      </c>
      <c r="M20" s="1">
        <v>46266</v>
      </c>
      <c r="N20" s="3">
        <f t="shared" si="6"/>
        <v>161296.43331017016</v>
      </c>
      <c r="O20" s="3">
        <f t="shared" si="3"/>
        <v>249.97578867896561</v>
      </c>
      <c r="R20">
        <f t="shared" si="4"/>
        <v>30110.400000000001</v>
      </c>
    </row>
    <row r="21" spans="2:18" x14ac:dyDescent="0.25">
      <c r="B21" s="1">
        <v>46296</v>
      </c>
      <c r="C21" s="3">
        <f t="shared" si="5"/>
        <v>138644.93991835273</v>
      </c>
      <c r="D21" s="3">
        <f t="shared" si="1"/>
        <v>215.10849011852773</v>
      </c>
      <c r="M21" s="1">
        <v>46296</v>
      </c>
      <c r="N21" s="3">
        <f t="shared" si="6"/>
        <v>160445.09864485668</v>
      </c>
      <c r="O21" s="3">
        <f t="shared" si="3"/>
        <v>248.66533468651235</v>
      </c>
      <c r="R21">
        <f t="shared" si="4"/>
        <v>30110.400000000001</v>
      </c>
    </row>
    <row r="22" spans="2:18" x14ac:dyDescent="0.25">
      <c r="B22" s="1">
        <v>46327</v>
      </c>
      <c r="C22" s="3">
        <f t="shared" si="5"/>
        <v>137758.68420072686</v>
      </c>
      <c r="D22" s="3">
        <f t="shared" si="1"/>
        <v>213.74428237412712</v>
      </c>
      <c r="M22" s="1">
        <v>46327</v>
      </c>
      <c r="N22" s="3">
        <f t="shared" si="6"/>
        <v>159592.4515052675</v>
      </c>
      <c r="O22" s="3">
        <f t="shared" si="3"/>
        <v>247.35286041082074</v>
      </c>
      <c r="R22">
        <f t="shared" si="4"/>
        <v>30110.400000000001</v>
      </c>
    </row>
    <row r="23" spans="2:18" x14ac:dyDescent="0.25">
      <c r="B23" s="1">
        <v>46357</v>
      </c>
      <c r="C23" s="3">
        <f t="shared" si="5"/>
        <v>136871.06217220298</v>
      </c>
      <c r="D23" s="3">
        <f t="shared" si="1"/>
        <v>212.37797147612059</v>
      </c>
      <c r="M23" s="1">
        <v>46357</v>
      </c>
      <c r="N23" s="3">
        <f t="shared" si="6"/>
        <v>158738.48986800478</v>
      </c>
      <c r="O23" s="3">
        <f t="shared" si="3"/>
        <v>246.03836273728737</v>
      </c>
      <c r="R23">
        <f t="shared" si="4"/>
        <v>30110.400000000001</v>
      </c>
    </row>
    <row r="24" spans="2:18" x14ac:dyDescent="0.25">
      <c r="B24" s="1">
        <v>46388</v>
      </c>
      <c r="C24" s="3">
        <f>C23-3500-(1100-D24)</f>
        <v>132482.07172638513</v>
      </c>
      <c r="D24" s="3">
        <f t="shared" si="1"/>
        <v>211.00955418214627</v>
      </c>
      <c r="F24">
        <v>3500</v>
      </c>
      <c r="M24" s="1">
        <v>46388</v>
      </c>
      <c r="N24" s="3">
        <f>N23--2000-(1100-O24)</f>
        <v>159883.21170655129</v>
      </c>
      <c r="O24" s="3">
        <f t="shared" si="3"/>
        <v>244.72183854650737</v>
      </c>
      <c r="P24">
        <v>-2000</v>
      </c>
      <c r="R24">
        <f t="shared" si="4"/>
        <v>30110.400000000001</v>
      </c>
    </row>
    <row r="25" spans="2:18" x14ac:dyDescent="0.25">
      <c r="B25" s="1">
        <v>46419</v>
      </c>
      <c r="C25" s="3">
        <f t="shared" si="5"/>
        <v>131586.31492029663</v>
      </c>
      <c r="D25" s="3">
        <f t="shared" si="1"/>
        <v>204.24319391151042</v>
      </c>
      <c r="M25" s="1">
        <v>46419</v>
      </c>
      <c r="N25" s="3">
        <f t="shared" ref="N25:N35" si="7">N24-(1100-O25)</f>
        <v>159029.6983245989</v>
      </c>
      <c r="O25" s="3">
        <f t="shared" si="3"/>
        <v>246.4866180475999</v>
      </c>
      <c r="R25">
        <f t="shared" si="4"/>
        <v>30110.400000000001</v>
      </c>
    </row>
    <row r="26" spans="2:18" x14ac:dyDescent="0.25">
      <c r="B26" s="1">
        <v>46447</v>
      </c>
      <c r="C26" s="3">
        <f t="shared" si="5"/>
        <v>130689.17715579875</v>
      </c>
      <c r="D26" s="3">
        <f t="shared" si="1"/>
        <v>202.86223550212398</v>
      </c>
      <c r="M26" s="1">
        <v>46447</v>
      </c>
      <c r="N26" s="3">
        <f t="shared" si="7"/>
        <v>158174.86910951597</v>
      </c>
      <c r="O26" s="3">
        <f t="shared" si="3"/>
        <v>245.17078491708995</v>
      </c>
      <c r="R26">
        <f t="shared" si="4"/>
        <v>30110.400000000001</v>
      </c>
    </row>
    <row r="27" spans="2:18" x14ac:dyDescent="0.25">
      <c r="B27" s="1">
        <v>46478</v>
      </c>
      <c r="C27" s="3">
        <f t="shared" si="5"/>
        <v>129790.65630391394</v>
      </c>
      <c r="D27" s="3">
        <f t="shared" si="1"/>
        <v>201.47914811518976</v>
      </c>
      <c r="M27" s="1">
        <v>46478</v>
      </c>
      <c r="N27" s="3">
        <f t="shared" si="7"/>
        <v>157318.72203272648</v>
      </c>
      <c r="O27" s="3">
        <f t="shared" si="3"/>
        <v>243.8529232105038</v>
      </c>
      <c r="R27">
        <f t="shared" si="4"/>
        <v>30110.400000000001</v>
      </c>
    </row>
    <row r="28" spans="2:18" x14ac:dyDescent="0.25">
      <c r="B28" s="1">
        <v>46508</v>
      </c>
      <c r="C28" s="3">
        <f t="shared" si="5"/>
        <v>128890.75023238247</v>
      </c>
      <c r="D28" s="3">
        <f t="shared" si="1"/>
        <v>200.09392846853402</v>
      </c>
      <c r="M28" s="1">
        <v>46508</v>
      </c>
      <c r="N28" s="3">
        <f t="shared" si="7"/>
        <v>156461.25506252694</v>
      </c>
      <c r="O28" s="3">
        <f t="shared" si="3"/>
        <v>242.53302980045336</v>
      </c>
      <c r="R28">
        <f t="shared" si="4"/>
        <v>30110.400000000001</v>
      </c>
    </row>
    <row r="29" spans="2:18" x14ac:dyDescent="0.25">
      <c r="B29" s="1">
        <v>46539</v>
      </c>
      <c r="C29" s="3">
        <f t="shared" si="5"/>
        <v>127989.45680565739</v>
      </c>
      <c r="D29" s="3">
        <f t="shared" si="1"/>
        <v>198.70657327492299</v>
      </c>
      <c r="M29" s="1">
        <v>46539</v>
      </c>
      <c r="N29" s="3">
        <f t="shared" si="7"/>
        <v>155602.46616408168</v>
      </c>
      <c r="O29" s="3">
        <f t="shared" si="3"/>
        <v>241.21110155472903</v>
      </c>
      <c r="R29">
        <f t="shared" si="4"/>
        <v>30110.400000000001</v>
      </c>
    </row>
    <row r="30" spans="2:18" x14ac:dyDescent="0.25">
      <c r="B30" s="1">
        <v>46569</v>
      </c>
      <c r="C30" s="3">
        <f t="shared" si="5"/>
        <v>127086.77388489945</v>
      </c>
      <c r="D30" s="3">
        <f t="shared" si="1"/>
        <v>197.31707924205514</v>
      </c>
      <c r="M30" s="1">
        <v>46569</v>
      </c>
      <c r="N30" s="3">
        <f t="shared" si="7"/>
        <v>154742.35329941797</v>
      </c>
      <c r="O30" s="3">
        <f t="shared" si="3"/>
        <v>239.88713533629257</v>
      </c>
      <c r="R30">
        <f t="shared" si="4"/>
        <v>30110.400000000001</v>
      </c>
    </row>
    <row r="31" spans="2:18" x14ac:dyDescent="0.25">
      <c r="B31" s="1">
        <v>46600</v>
      </c>
      <c r="C31" s="3">
        <f t="shared" si="5"/>
        <v>126182.699327972</v>
      </c>
      <c r="D31" s="3">
        <f t="shared" si="1"/>
        <v>195.92544307255332</v>
      </c>
      <c r="M31" s="1">
        <v>46600</v>
      </c>
      <c r="N31" s="3">
        <f t="shared" si="7"/>
        <v>153880.91442742123</v>
      </c>
      <c r="O31" s="3">
        <f t="shared" si="3"/>
        <v>238.56112800326937</v>
      </c>
      <c r="R31">
        <f t="shared" si="4"/>
        <v>30110.400000000001</v>
      </c>
    </row>
    <row r="32" spans="2:18" x14ac:dyDescent="0.25">
      <c r="B32" s="1">
        <v>46631</v>
      </c>
      <c r="C32" s="3">
        <f t="shared" si="5"/>
        <v>125277.23098943596</v>
      </c>
      <c r="D32" s="3">
        <f t="shared" si="1"/>
        <v>194.53166146395685</v>
      </c>
      <c r="M32" s="1">
        <v>46631</v>
      </c>
      <c r="N32" s="3">
        <f t="shared" si="7"/>
        <v>153018.14750383017</v>
      </c>
      <c r="O32" s="3">
        <f t="shared" si="3"/>
        <v>237.23307640894106</v>
      </c>
      <c r="R32">
        <f t="shared" si="4"/>
        <v>30110.400000000001</v>
      </c>
    </row>
    <row r="33" spans="2:18" x14ac:dyDescent="0.25">
      <c r="B33" s="1">
        <v>46661</v>
      </c>
      <c r="C33" s="3">
        <f t="shared" si="5"/>
        <v>124370.36672054468</v>
      </c>
      <c r="D33" s="3">
        <f t="shared" si="1"/>
        <v>193.1357311087138</v>
      </c>
      <c r="M33" s="1">
        <v>46661</v>
      </c>
      <c r="N33" s="3">
        <f t="shared" si="7"/>
        <v>152154.05048123191</v>
      </c>
      <c r="O33" s="3">
        <f t="shared" si="3"/>
        <v>235.90297740173818</v>
      </c>
      <c r="R33">
        <f t="shared" si="4"/>
        <v>30110.400000000001</v>
      </c>
    </row>
    <row r="34" spans="2:18" x14ac:dyDescent="0.25">
      <c r="B34" s="1">
        <v>46692</v>
      </c>
      <c r="C34" s="3">
        <f t="shared" si="5"/>
        <v>123462.10436923886</v>
      </c>
      <c r="D34" s="3">
        <f t="shared" si="1"/>
        <v>191.73764869417309</v>
      </c>
      <c r="M34" s="1">
        <v>46692</v>
      </c>
      <c r="N34" s="3">
        <f t="shared" si="7"/>
        <v>151288.62130905714</v>
      </c>
      <c r="O34" s="3">
        <f t="shared" si="3"/>
        <v>234.57082782523253</v>
      </c>
      <c r="R34">
        <f t="shared" si="4"/>
        <v>30110.400000000001</v>
      </c>
    </row>
    <row r="35" spans="2:18" x14ac:dyDescent="0.25">
      <c r="B35" s="1">
        <v>46722</v>
      </c>
      <c r="C35" s="3">
        <f t="shared" si="5"/>
        <v>122552.44178014144</v>
      </c>
      <c r="D35" s="3">
        <f t="shared" si="1"/>
        <v>190.33741090257661</v>
      </c>
      <c r="M35" s="1">
        <v>46722</v>
      </c>
      <c r="N35" s="3">
        <f t="shared" si="7"/>
        <v>150421.85793357526</v>
      </c>
      <c r="O35" s="3">
        <f t="shared" si="3"/>
        <v>233.23662451812979</v>
      </c>
      <c r="R35">
        <f t="shared" si="4"/>
        <v>30110.400000000001</v>
      </c>
    </row>
    <row r="36" spans="2:18" x14ac:dyDescent="0.25">
      <c r="B36" s="1">
        <v>46753</v>
      </c>
      <c r="C36" s="3">
        <f>C35-2000-(1100-D36)</f>
        <v>119641.37679455249</v>
      </c>
      <c r="D36" s="3">
        <f t="shared" si="1"/>
        <v>188.93501441105138</v>
      </c>
      <c r="F36">
        <v>2000</v>
      </c>
      <c r="M36" s="1">
        <v>46753</v>
      </c>
      <c r="N36" s="3">
        <f>N35-2000-(1100-O36)</f>
        <v>147553.75829788952</v>
      </c>
      <c r="O36" s="3">
        <f t="shared" si="3"/>
        <v>231.90036431426188</v>
      </c>
      <c r="P36">
        <v>2000</v>
      </c>
      <c r="R36">
        <f t="shared" si="4"/>
        <v>30110.400000000001</v>
      </c>
    </row>
    <row r="37" spans="2:18" x14ac:dyDescent="0.25">
      <c r="B37" s="1">
        <v>46784</v>
      </c>
      <c r="C37" s="3">
        <f t="shared" si="5"/>
        <v>118725.82391711076</v>
      </c>
      <c r="D37" s="3">
        <f t="shared" si="1"/>
        <v>184.44712255826843</v>
      </c>
      <c r="M37" s="1">
        <v>46784</v>
      </c>
      <c r="N37" s="3">
        <f t="shared" ref="N37:N47" si="8">N36-(1100-O37)</f>
        <v>146681.23700859878</v>
      </c>
      <c r="O37" s="3">
        <f t="shared" si="3"/>
        <v>227.47871070924634</v>
      </c>
      <c r="R37">
        <f t="shared" si="4"/>
        <v>30110.400000000001</v>
      </c>
    </row>
    <row r="38" spans="2:18" x14ac:dyDescent="0.25">
      <c r="B38" s="1">
        <v>46813</v>
      </c>
      <c r="C38" s="3">
        <f t="shared" si="5"/>
        <v>117808.8595623163</v>
      </c>
      <c r="D38" s="3">
        <f t="shared" si="1"/>
        <v>183.03564520554576</v>
      </c>
      <c r="M38" s="1">
        <v>46813</v>
      </c>
      <c r="N38" s="3">
        <f t="shared" si="8"/>
        <v>145807.37058232038</v>
      </c>
      <c r="O38" s="3">
        <f t="shared" si="3"/>
        <v>226.13357372158978</v>
      </c>
      <c r="R38">
        <f t="shared" si="4"/>
        <v>30110.400000000001</v>
      </c>
    </row>
    <row r="39" spans="2:18" x14ac:dyDescent="0.25">
      <c r="B39" s="1">
        <v>46844</v>
      </c>
      <c r="C39" s="3">
        <f t="shared" si="5"/>
        <v>116890.48155414153</v>
      </c>
      <c r="D39" s="3">
        <f t="shared" si="1"/>
        <v>181.62199182523764</v>
      </c>
      <c r="M39" s="1">
        <v>46844</v>
      </c>
      <c r="N39" s="3">
        <f t="shared" si="8"/>
        <v>144932.15694530145</v>
      </c>
      <c r="O39" s="3">
        <f t="shared" si="3"/>
        <v>224.78636298107725</v>
      </c>
      <c r="R39">
        <f t="shared" si="4"/>
        <v>30110.400000000001</v>
      </c>
    </row>
    <row r="40" spans="2:18" x14ac:dyDescent="0.25">
      <c r="B40" s="1">
        <v>46874</v>
      </c>
      <c r="C40" s="3">
        <f t="shared" si="5"/>
        <v>115970.68771320417</v>
      </c>
      <c r="D40" s="3">
        <f t="shared" si="1"/>
        <v>180.20615906263484</v>
      </c>
      <c r="M40" s="1">
        <v>46874</v>
      </c>
      <c r="N40" s="3">
        <f t="shared" si="8"/>
        <v>144055.59402059214</v>
      </c>
      <c r="O40" s="3">
        <f t="shared" si="3"/>
        <v>223.43707529067308</v>
      </c>
      <c r="R40">
        <f t="shared" si="4"/>
        <v>30110.400000000001</v>
      </c>
    </row>
    <row r="41" spans="2:18" x14ac:dyDescent="0.25">
      <c r="B41" s="1">
        <v>46905</v>
      </c>
      <c r="C41" s="3">
        <f t="shared" si="5"/>
        <v>115049.47585676203</v>
      </c>
      <c r="D41" s="3">
        <f t="shared" si="1"/>
        <v>178.78814355785642</v>
      </c>
      <c r="M41" s="1">
        <v>46905</v>
      </c>
      <c r="N41" s="3">
        <f t="shared" si="8"/>
        <v>143177.67972804056</v>
      </c>
      <c r="O41" s="3">
        <f t="shared" si="3"/>
        <v>222.0857074484129</v>
      </c>
      <c r="R41">
        <f t="shared" si="4"/>
        <v>30110.400000000001</v>
      </c>
    </row>
    <row r="42" spans="2:18" x14ac:dyDescent="0.25">
      <c r="B42" s="1">
        <v>46935</v>
      </c>
      <c r="C42" s="3">
        <f t="shared" si="5"/>
        <v>114126.84379870787</v>
      </c>
      <c r="D42" s="3">
        <f t="shared" si="1"/>
        <v>177.36794194584147</v>
      </c>
      <c r="M42" s="1">
        <v>46935</v>
      </c>
      <c r="N42" s="3">
        <f t="shared" si="8"/>
        <v>142298.41198428796</v>
      </c>
      <c r="O42" s="3">
        <f t="shared" si="3"/>
        <v>220.73225624739587</v>
      </c>
      <c r="R42">
        <f t="shared" si="4"/>
        <v>30110.400000000001</v>
      </c>
    </row>
    <row r="43" spans="2:18" x14ac:dyDescent="0.25">
      <c r="B43" s="1">
        <v>46966</v>
      </c>
      <c r="C43" s="3">
        <f t="shared" si="5"/>
        <v>113202.78934956421</v>
      </c>
      <c r="D43" s="3">
        <f t="shared" si="1"/>
        <v>175.94555085634127</v>
      </c>
      <c r="M43" s="1">
        <v>46966</v>
      </c>
      <c r="N43" s="3">
        <f t="shared" si="8"/>
        <v>141417.78870276373</v>
      </c>
      <c r="O43" s="3">
        <f t="shared" si="3"/>
        <v>219.37671847577727</v>
      </c>
      <c r="R43">
        <f t="shared" si="4"/>
        <v>30110.400000000001</v>
      </c>
    </row>
    <row r="44" spans="2:18" x14ac:dyDescent="0.25">
      <c r="B44" s="1">
        <v>46997</v>
      </c>
      <c r="C44" s="3">
        <f t="shared" si="5"/>
        <v>112277.31031647812</v>
      </c>
      <c r="D44" s="3">
        <f t="shared" si="1"/>
        <v>174.52096691391148</v>
      </c>
      <c r="M44" s="1">
        <v>46997</v>
      </c>
      <c r="N44" s="3">
        <f t="shared" si="8"/>
        <v>140535.80779368049</v>
      </c>
      <c r="O44" s="3">
        <f t="shared" si="3"/>
        <v>218.01909091676077</v>
      </c>
      <c r="R44">
        <f t="shared" si="4"/>
        <v>30110.400000000001</v>
      </c>
    </row>
    <row r="45" spans="2:18" x14ac:dyDescent="0.25">
      <c r="B45" s="1">
        <v>47027</v>
      </c>
      <c r="C45" s="3">
        <f t="shared" si="5"/>
        <v>111350.40450321602</v>
      </c>
      <c r="D45" s="3">
        <f t="shared" si="1"/>
        <v>173.09418673790375</v>
      </c>
      <c r="M45" s="1">
        <v>47027</v>
      </c>
      <c r="N45" s="3">
        <f t="shared" si="8"/>
        <v>139652.46716402908</v>
      </c>
      <c r="O45" s="3">
        <f t="shared" si="3"/>
        <v>216.65937034859076</v>
      </c>
      <c r="R45">
        <f t="shared" si="4"/>
        <v>30110.400000000001</v>
      </c>
    </row>
    <row r="46" spans="2:18" x14ac:dyDescent="0.25">
      <c r="B46" s="1">
        <v>47058</v>
      </c>
      <c r="C46" s="3">
        <f t="shared" si="5"/>
        <v>110422.06971015848</v>
      </c>
      <c r="D46" s="3">
        <f t="shared" si="1"/>
        <v>171.66520694245807</v>
      </c>
      <c r="M46" s="1">
        <v>47058</v>
      </c>
      <c r="N46" s="3">
        <f t="shared" si="8"/>
        <v>138767.76471757362</v>
      </c>
      <c r="O46" s="3">
        <f t="shared" si="3"/>
        <v>215.29755354454483</v>
      </c>
      <c r="R46">
        <f t="shared" si="4"/>
        <v>30110.400000000001</v>
      </c>
    </row>
    <row r="47" spans="2:18" x14ac:dyDescent="0.25">
      <c r="B47" s="1">
        <v>47088</v>
      </c>
      <c r="C47" s="3">
        <f t="shared" si="5"/>
        <v>109492.30373429497</v>
      </c>
      <c r="D47" s="3">
        <f t="shared" si="1"/>
        <v>170.23402413649436</v>
      </c>
      <c r="M47" s="1">
        <v>47088</v>
      </c>
      <c r="N47" s="3">
        <f t="shared" si="8"/>
        <v>137881.69835484654</v>
      </c>
      <c r="O47" s="3">
        <f t="shared" si="3"/>
        <v>213.93363727292601</v>
      </c>
      <c r="R47">
        <f t="shared" si="4"/>
        <v>30110.400000000001</v>
      </c>
    </row>
    <row r="48" spans="2:18" x14ac:dyDescent="0.25">
      <c r="B48" s="1">
        <v>47119</v>
      </c>
      <c r="C48" s="3">
        <f>C47-2000-(1100-D48)</f>
        <v>106561.10436921868</v>
      </c>
      <c r="D48" s="3">
        <f t="shared" si="1"/>
        <v>168.80063492370476</v>
      </c>
      <c r="F48">
        <v>2000</v>
      </c>
      <c r="M48" s="1">
        <v>47119</v>
      </c>
      <c r="N48" s="3">
        <f>N47-2000-(1100-O48)</f>
        <v>134994.2659731436</v>
      </c>
      <c r="O48" s="3">
        <f t="shared" si="3"/>
        <v>212.56761829705508</v>
      </c>
      <c r="P48">
        <v>2000</v>
      </c>
      <c r="R48">
        <f t="shared" si="4"/>
        <v>30110.400000000001</v>
      </c>
    </row>
    <row r="49" spans="2:18" x14ac:dyDescent="0.25">
      <c r="B49" s="1">
        <v>47150</v>
      </c>
      <c r="C49" s="3">
        <f t="shared" si="5"/>
        <v>105625.38607178789</v>
      </c>
      <c r="D49" s="3">
        <f t="shared" si="1"/>
        <v>164.28170256921211</v>
      </c>
      <c r="M49" s="1">
        <v>47150</v>
      </c>
      <c r="N49" s="3">
        <f t="shared" ref="N49:N59" si="9">N48-(1100-O49)</f>
        <v>134102.38213318554</v>
      </c>
      <c r="O49" s="3">
        <f t="shared" si="3"/>
        <v>208.1161600419297</v>
      </c>
      <c r="R49">
        <f t="shared" si="4"/>
        <v>30110.400000000001</v>
      </c>
    </row>
    <row r="50" spans="2:18" x14ac:dyDescent="0.25">
      <c r="B50" s="1">
        <v>47178</v>
      </c>
      <c r="C50" s="3">
        <f t="shared" si="5"/>
        <v>104688.22520864855</v>
      </c>
      <c r="D50" s="3">
        <f t="shared" si="1"/>
        <v>162.83913686067299</v>
      </c>
      <c r="M50" s="1">
        <v>47178</v>
      </c>
      <c r="N50" s="3">
        <f t="shared" si="9"/>
        <v>133209.12330564088</v>
      </c>
      <c r="O50" s="3">
        <f t="shared" si="3"/>
        <v>206.74117245532773</v>
      </c>
      <c r="R50">
        <f t="shared" si="4"/>
        <v>30110.400000000001</v>
      </c>
    </row>
    <row r="51" spans="2:18" x14ac:dyDescent="0.25">
      <c r="B51" s="1">
        <v>47209</v>
      </c>
      <c r="C51" s="3">
        <f t="shared" si="5"/>
        <v>103749.61955584522</v>
      </c>
      <c r="D51" s="3">
        <f t="shared" si="1"/>
        <v>161.39434719666653</v>
      </c>
      <c r="M51" s="1">
        <v>47209</v>
      </c>
      <c r="N51" s="3">
        <f t="shared" si="9"/>
        <v>132314.48737073707</v>
      </c>
      <c r="O51" s="3">
        <f t="shared" si="3"/>
        <v>205.36406509619636</v>
      </c>
      <c r="R51">
        <f t="shared" si="4"/>
        <v>30110.400000000001</v>
      </c>
    </row>
    <row r="52" spans="2:18" x14ac:dyDescent="0.25">
      <c r="B52" s="1">
        <v>47239</v>
      </c>
      <c r="C52" s="3">
        <f t="shared" si="5"/>
        <v>102809.56688599382</v>
      </c>
      <c r="D52" s="3">
        <f t="shared" si="1"/>
        <v>159.94733014859472</v>
      </c>
      <c r="M52" s="1">
        <v>47239</v>
      </c>
      <c r="N52" s="3">
        <f t="shared" si="9"/>
        <v>131418.47220543362</v>
      </c>
      <c r="O52" s="3">
        <f t="shared" si="3"/>
        <v>203.98483469655298</v>
      </c>
      <c r="R52">
        <f t="shared" si="4"/>
        <v>30110.400000000001</v>
      </c>
    </row>
    <row r="53" spans="2:18" x14ac:dyDescent="0.25">
      <c r="B53" s="1">
        <v>47270</v>
      </c>
      <c r="C53" s="3">
        <f t="shared" si="5"/>
        <v>101868.06496827639</v>
      </c>
      <c r="D53" s="3">
        <f t="shared" si="1"/>
        <v>158.49808228257379</v>
      </c>
      <c r="M53" s="1">
        <v>47270</v>
      </c>
      <c r="N53" s="3">
        <f t="shared" si="9"/>
        <v>130521.07568341699</v>
      </c>
      <c r="O53" s="3">
        <f t="shared" si="3"/>
        <v>202.60347798337682</v>
      </c>
      <c r="R53">
        <f t="shared" si="4"/>
        <v>30110.400000000001</v>
      </c>
    </row>
    <row r="54" spans="2:18" x14ac:dyDescent="0.25">
      <c r="B54" s="1">
        <v>47300</v>
      </c>
      <c r="C54" s="3">
        <f t="shared" si="5"/>
        <v>100925.11156843582</v>
      </c>
      <c r="D54" s="3">
        <f t="shared" si="1"/>
        <v>157.04660015942611</v>
      </c>
      <c r="M54" s="1">
        <v>47300</v>
      </c>
      <c r="N54" s="3">
        <f t="shared" si="9"/>
        <v>129622.29567509559</v>
      </c>
      <c r="O54" s="3">
        <f t="shared" si="3"/>
        <v>201.21999167860119</v>
      </c>
      <c r="R54">
        <f t="shared" si="4"/>
        <v>30110.400000000001</v>
      </c>
    </row>
    <row r="55" spans="2:18" x14ac:dyDescent="0.25">
      <c r="B55" s="1">
        <v>47331</v>
      </c>
      <c r="C55" s="3">
        <f t="shared" si="5"/>
        <v>99980.704448770499</v>
      </c>
      <c r="D55" s="3">
        <f t="shared" si="1"/>
        <v>155.59288033467189</v>
      </c>
      <c r="M55" s="1">
        <v>47331</v>
      </c>
      <c r="N55" s="3">
        <f t="shared" si="9"/>
        <v>128722.13004759469</v>
      </c>
      <c r="O55" s="3">
        <f t="shared" si="3"/>
        <v>199.83437249910571</v>
      </c>
      <c r="R55">
        <f t="shared" si="4"/>
        <v>30110.400000000001</v>
      </c>
    </row>
    <row r="56" spans="2:18" x14ac:dyDescent="0.25">
      <c r="B56" s="1">
        <v>47362</v>
      </c>
      <c r="C56" s="3">
        <f t="shared" si="5"/>
        <v>99034.841368129026</v>
      </c>
      <c r="D56" s="3">
        <f t="shared" si="1"/>
        <v>154.1369193585212</v>
      </c>
      <c r="M56" s="1">
        <v>47362</v>
      </c>
      <c r="N56" s="3">
        <f t="shared" si="9"/>
        <v>127820.5766647514</v>
      </c>
      <c r="O56" s="3">
        <f t="shared" si="3"/>
        <v>198.4466171567085</v>
      </c>
      <c r="R56">
        <f t="shared" si="4"/>
        <v>30110.400000000001</v>
      </c>
    </row>
    <row r="57" spans="2:18" x14ac:dyDescent="0.25">
      <c r="B57" s="1">
        <v>47392</v>
      </c>
      <c r="C57" s="3">
        <f t="shared" si="5"/>
        <v>98087.520081904891</v>
      </c>
      <c r="D57" s="3">
        <f t="shared" si="1"/>
        <v>152.67871377586559</v>
      </c>
      <c r="M57" s="1">
        <v>47392</v>
      </c>
      <c r="N57" s="3">
        <f t="shared" si="9"/>
        <v>126917.63338710956</v>
      </c>
      <c r="O57" s="3">
        <f t="shared" si="3"/>
        <v>197.0567223581584</v>
      </c>
      <c r="R57">
        <f t="shared" si="4"/>
        <v>30110.400000000001</v>
      </c>
    </row>
    <row r="58" spans="2:18" x14ac:dyDescent="0.25">
      <c r="B58" s="1">
        <v>47423</v>
      </c>
      <c r="C58" s="3">
        <f t="shared" si="5"/>
        <v>97138.738342031167</v>
      </c>
      <c r="D58" s="3">
        <f t="shared" si="1"/>
        <v>151.21826012627005</v>
      </c>
      <c r="M58" s="1">
        <v>47423</v>
      </c>
      <c r="N58" s="3">
        <f t="shared" si="9"/>
        <v>126013.29807191469</v>
      </c>
      <c r="O58" s="3">
        <f t="shared" si="3"/>
        <v>195.66468480512722</v>
      </c>
      <c r="R58">
        <f t="shared" si="4"/>
        <v>30110.400000000001</v>
      </c>
    </row>
    <row r="59" spans="2:18" x14ac:dyDescent="0.25">
      <c r="B59" s="1">
        <v>47453</v>
      </c>
      <c r="C59" s="3">
        <f t="shared" si="5"/>
        <v>96188.493896975138</v>
      </c>
      <c r="D59" s="3">
        <f t="shared" si="1"/>
        <v>149.75555494396474</v>
      </c>
      <c r="M59" s="1">
        <v>47453</v>
      </c>
      <c r="N59" s="3">
        <f t="shared" si="9"/>
        <v>125107.56857310889</v>
      </c>
      <c r="O59" s="3">
        <f t="shared" si="3"/>
        <v>194.27050119420184</v>
      </c>
      <c r="R59">
        <f t="shared" si="4"/>
        <v>30110.400000000001</v>
      </c>
    </row>
    <row r="60" spans="2:18" x14ac:dyDescent="0.25">
      <c r="B60" s="1">
        <v>47484</v>
      </c>
      <c r="C60" s="3">
        <f>C59-2000-(1100-D60)</f>
        <v>93236.784491732978</v>
      </c>
      <c r="D60" s="3">
        <f t="shared" si="1"/>
        <v>148.29059475783669</v>
      </c>
      <c r="F60">
        <v>2000</v>
      </c>
      <c r="M60" s="1">
        <v>47484</v>
      </c>
      <c r="N60" s="3">
        <f>N59-2000-(1100-O60)</f>
        <v>122200.44274132577</v>
      </c>
      <c r="O60" s="3">
        <f t="shared" si="3"/>
        <v>192.87416821687623</v>
      </c>
      <c r="P60">
        <v>2000</v>
      </c>
      <c r="R60">
        <f t="shared" si="4"/>
        <v>30110.400000000001</v>
      </c>
    </row>
    <row r="61" spans="2:18" x14ac:dyDescent="0.25">
      <c r="B61" s="1">
        <v>47515</v>
      </c>
      <c r="C61" s="3">
        <f t="shared" si="5"/>
        <v>92280.524534491065</v>
      </c>
      <c r="D61" s="3">
        <f t="shared" si="1"/>
        <v>143.74004275808835</v>
      </c>
      <c r="M61" s="1">
        <v>47515</v>
      </c>
      <c r="N61" s="3">
        <f t="shared" ref="N61:N70" si="10">N60-(1100-O61)</f>
        <v>121288.83509055198</v>
      </c>
      <c r="O61" s="3">
        <f t="shared" si="3"/>
        <v>188.39234922621054</v>
      </c>
      <c r="R61">
        <f t="shared" si="4"/>
        <v>30110.400000000001</v>
      </c>
    </row>
    <row r="62" spans="2:18" x14ac:dyDescent="0.25">
      <c r="B62" s="1">
        <v>47543</v>
      </c>
      <c r="C62" s="3">
        <f t="shared" si="5"/>
        <v>91322.790343148401</v>
      </c>
      <c r="D62" s="3">
        <f t="shared" si="1"/>
        <v>142.26580865734039</v>
      </c>
      <c r="M62" s="1">
        <v>47543</v>
      </c>
      <c r="N62" s="3">
        <f t="shared" si="10"/>
        <v>120375.8220446499</v>
      </c>
      <c r="O62" s="3">
        <f t="shared" si="3"/>
        <v>186.98695409793427</v>
      </c>
      <c r="R62">
        <f t="shared" si="4"/>
        <v>30110.400000000001</v>
      </c>
    </row>
    <row r="63" spans="2:18" x14ac:dyDescent="0.25">
      <c r="B63" s="1">
        <v>47574</v>
      </c>
      <c r="C63" s="3">
        <f t="shared" si="5"/>
        <v>90363.57964492742</v>
      </c>
      <c r="D63" s="3">
        <f t="shared" si="1"/>
        <v>140.78930177902046</v>
      </c>
      <c r="M63" s="1">
        <v>47574</v>
      </c>
      <c r="N63" s="3">
        <f t="shared" si="10"/>
        <v>119461.40143696874</v>
      </c>
      <c r="O63" s="3">
        <f t="shared" si="3"/>
        <v>185.57939231883529</v>
      </c>
      <c r="R63">
        <f t="shared" si="4"/>
        <v>30110.400000000001</v>
      </c>
    </row>
    <row r="64" spans="2:18" x14ac:dyDescent="0.25">
      <c r="B64" s="1">
        <v>47604</v>
      </c>
      <c r="C64" s="3">
        <f t="shared" si="5"/>
        <v>89402.89016354669</v>
      </c>
      <c r="D64" s="3">
        <f t="shared" si="1"/>
        <v>139.31051861926309</v>
      </c>
      <c r="M64" s="1">
        <v>47604</v>
      </c>
      <c r="N64" s="3">
        <f t="shared" si="10"/>
        <v>118545.5710975174</v>
      </c>
      <c r="O64" s="3">
        <f t="shared" si="3"/>
        <v>184.16966054866012</v>
      </c>
      <c r="R64">
        <f t="shared" si="4"/>
        <v>30110.400000000001</v>
      </c>
    </row>
    <row r="65" spans="2:23" x14ac:dyDescent="0.25">
      <c r="B65" s="1">
        <v>47635</v>
      </c>
      <c r="C65" s="3">
        <f t="shared" si="5"/>
        <v>88440.719619215495</v>
      </c>
      <c r="D65" s="3">
        <f t="shared" si="1"/>
        <v>137.82945566880116</v>
      </c>
      <c r="M65" s="1">
        <v>47635</v>
      </c>
      <c r="N65" s="3">
        <f t="shared" si="10"/>
        <v>117628.32885295941</v>
      </c>
      <c r="O65" s="3">
        <f t="shared" si="3"/>
        <v>182.75775544200602</v>
      </c>
      <c r="R65">
        <f t="shared" si="4"/>
        <v>30110.400000000001</v>
      </c>
    </row>
    <row r="66" spans="2:23" x14ac:dyDescent="0.25">
      <c r="B66" s="1">
        <v>47665</v>
      </c>
      <c r="C66" s="3">
        <f t="shared" si="5"/>
        <v>87477.065728628455</v>
      </c>
      <c r="D66" s="3">
        <f t="shared" si="1"/>
        <v>136.34610941295725</v>
      </c>
      <c r="M66" s="1">
        <v>47665</v>
      </c>
      <c r="N66" s="3">
        <f t="shared" si="10"/>
        <v>116709.67252660773</v>
      </c>
      <c r="O66" s="3">
        <f t="shared" si="3"/>
        <v>181.34367364831243</v>
      </c>
      <c r="R66">
        <f t="shared" si="4"/>
        <v>30110.400000000001</v>
      </c>
    </row>
    <row r="67" spans="2:23" x14ac:dyDescent="0.25">
      <c r="B67" s="1">
        <v>47696</v>
      </c>
      <c r="C67" s="3">
        <f t="shared" si="5"/>
        <v>86511.926204960095</v>
      </c>
      <c r="D67" s="3">
        <f t="shared" si="1"/>
        <v>134.86047633163554</v>
      </c>
      <c r="M67" s="1">
        <v>47696</v>
      </c>
      <c r="N67" s="3">
        <f t="shared" si="10"/>
        <v>115789.59993841957</v>
      </c>
      <c r="O67" s="3">
        <f t="shared" si="3"/>
        <v>179.9274118118536</v>
      </c>
      <c r="R67">
        <f t="shared" si="4"/>
        <v>30110.400000000001</v>
      </c>
    </row>
    <row r="68" spans="2:23" x14ac:dyDescent="0.25">
      <c r="B68" s="1">
        <v>47727</v>
      </c>
      <c r="C68" s="3">
        <f t="shared" si="5"/>
        <v>85545.298757859404</v>
      </c>
      <c r="D68" s="3">
        <f t="shared" si="1"/>
        <v>133.37255289931349</v>
      </c>
      <c r="M68" s="1">
        <v>47727</v>
      </c>
      <c r="N68" s="3">
        <f t="shared" si="10"/>
        <v>114868.1089049913</v>
      </c>
      <c r="O68" s="3">
        <f t="shared" si="3"/>
        <v>178.50896657173018</v>
      </c>
      <c r="R68">
        <f t="shared" si="4"/>
        <v>30110.400000000001</v>
      </c>
      <c r="W68">
        <f>60000/1000*7.9</f>
        <v>474</v>
      </c>
    </row>
    <row r="69" spans="2:23" x14ac:dyDescent="0.25">
      <c r="B69" s="1">
        <v>47757</v>
      </c>
      <c r="C69" s="3">
        <f t="shared" si="5"/>
        <v>84577.181093444437</v>
      </c>
      <c r="D69" s="3">
        <f t="shared" si="1"/>
        <v>131.88233558503325</v>
      </c>
      <c r="M69" s="1">
        <v>47757</v>
      </c>
      <c r="N69" s="3">
        <f t="shared" si="10"/>
        <v>113945.19723955316</v>
      </c>
      <c r="O69" s="3">
        <f t="shared" si="3"/>
        <v>177.08833456186161</v>
      </c>
      <c r="R69">
        <f t="shared" si="4"/>
        <v>30110.400000000001</v>
      </c>
    </row>
    <row r="70" spans="2:23" x14ac:dyDescent="0.25">
      <c r="B70" s="1">
        <v>47788</v>
      </c>
      <c r="C70" s="3">
        <f t="shared" si="5"/>
        <v>83607.570914296826</v>
      </c>
      <c r="D70" s="3">
        <f t="shared" si="1"/>
        <v>130.38982085239351</v>
      </c>
      <c r="M70" s="1">
        <v>47788</v>
      </c>
      <c r="N70" s="3">
        <f t="shared" si="10"/>
        <v>113020.86275196414</v>
      </c>
      <c r="O70" s="3">
        <f t="shared" si="3"/>
        <v>175.66551241097781</v>
      </c>
      <c r="R70">
        <f t="shared" si="4"/>
        <v>30110.400000000001</v>
      </c>
    </row>
    <row r="72" spans="2:23" x14ac:dyDescent="0.25">
      <c r="B72" s="1">
        <v>11293</v>
      </c>
      <c r="C72" s="3">
        <f>C70-(1100-D72)</f>
        <v>82751.426329463531</v>
      </c>
      <c r="D72" s="3">
        <f>C70/100*$F$2/12</f>
        <v>243.85541516669909</v>
      </c>
      <c r="M72" s="1">
        <v>11293</v>
      </c>
      <c r="N72" s="3">
        <f>N70-30110.4-30000-(1100-O72)</f>
        <v>52140.106934990697</v>
      </c>
      <c r="O72" s="3">
        <f>N70/100*$F$2/12</f>
        <v>329.64418302656208</v>
      </c>
      <c r="P72">
        <v>30000</v>
      </c>
      <c r="R72" s="2">
        <v>30000</v>
      </c>
      <c r="S72">
        <f>R72/100*1.4/12</f>
        <v>35</v>
      </c>
    </row>
    <row r="73" spans="2:23" x14ac:dyDescent="0.25">
      <c r="B73" s="1">
        <v>11324</v>
      </c>
      <c r="C73" s="3">
        <f>C72-2000-(1100-D73)</f>
        <v>79892.784656257805</v>
      </c>
      <c r="D73" s="3">
        <f>C72/100*$F$2/12</f>
        <v>241.35832679426861</v>
      </c>
      <c r="F73">
        <v>2000</v>
      </c>
      <c r="M73" s="1">
        <v>11324</v>
      </c>
      <c r="N73" s="3">
        <f>N72-2000-(1100-O73)</f>
        <v>49192.182246884418</v>
      </c>
      <c r="O73" s="3">
        <f>N72/100*$F$2/12</f>
        <v>152.07531189372287</v>
      </c>
      <c r="P73">
        <v>2000</v>
      </c>
      <c r="R73" s="2">
        <f>R72-($W$68-S72)</f>
        <v>29561</v>
      </c>
      <c r="S73">
        <f t="shared" ref="S73:S136" si="11">R73/100*1.4/12</f>
        <v>34.487833333333334</v>
      </c>
    </row>
    <row r="74" spans="2:23" x14ac:dyDescent="0.25">
      <c r="B74" s="1">
        <v>11355</v>
      </c>
      <c r="C74" s="3">
        <f>C73-(1100-D74)</f>
        <v>79025.805278171887</v>
      </c>
      <c r="D74" s="3">
        <f t="shared" ref="D74:D137" si="12">C73/100*$F$2/12</f>
        <v>233.02062191408527</v>
      </c>
      <c r="M74" s="1">
        <v>11355</v>
      </c>
      <c r="N74" s="3">
        <f>N73-(1100-O74)</f>
        <v>48235.659445104495</v>
      </c>
      <c r="O74" s="3">
        <f t="shared" ref="O74:O118" si="13">N73/100*$F$2/12</f>
        <v>143.47719822007954</v>
      </c>
      <c r="R74" s="2">
        <f t="shared" ref="R74:R137" si="14">R73-($W$68-S73)</f>
        <v>29121.487833333333</v>
      </c>
      <c r="S74">
        <f t="shared" si="11"/>
        <v>33.975069138888891</v>
      </c>
    </row>
    <row r="75" spans="2:23" x14ac:dyDescent="0.25">
      <c r="B75" s="1">
        <v>11383</v>
      </c>
      <c r="C75" s="3">
        <f t="shared" ref="C75:C84" si="15">C74-(1100-D75)</f>
        <v>78156.297210233228</v>
      </c>
      <c r="D75" s="3">
        <f t="shared" si="12"/>
        <v>230.49193206133467</v>
      </c>
      <c r="M75" s="1">
        <v>11383</v>
      </c>
      <c r="N75" s="3">
        <f t="shared" ref="N75:N84" si="16">N74-(1100-O75)</f>
        <v>47276.346785152717</v>
      </c>
      <c r="O75" s="3">
        <f t="shared" si="13"/>
        <v>140.68734004822144</v>
      </c>
      <c r="R75" s="2">
        <f t="shared" si="14"/>
        <v>28681.46290247222</v>
      </c>
      <c r="S75">
        <f t="shared" si="11"/>
        <v>33.461706719550925</v>
      </c>
    </row>
    <row r="76" spans="2:23" x14ac:dyDescent="0.25">
      <c r="B76" s="1">
        <v>11414</v>
      </c>
      <c r="C76" s="3">
        <f t="shared" si="15"/>
        <v>77284.253077096408</v>
      </c>
      <c r="D76" s="3">
        <f t="shared" si="12"/>
        <v>227.95586686318026</v>
      </c>
      <c r="M76" s="1">
        <v>11414</v>
      </c>
      <c r="N76" s="3">
        <f t="shared" si="16"/>
        <v>46314.236129942743</v>
      </c>
      <c r="O76" s="3">
        <f t="shared" si="13"/>
        <v>137.88934479002876</v>
      </c>
      <c r="R76" s="2">
        <f t="shared" si="14"/>
        <v>28240.92460919177</v>
      </c>
      <c r="S76">
        <f t="shared" si="11"/>
        <v>32.947745377390397</v>
      </c>
    </row>
    <row r="77" spans="2:23" x14ac:dyDescent="0.25">
      <c r="B77" s="1">
        <v>11444</v>
      </c>
      <c r="C77" s="3">
        <f t="shared" si="15"/>
        <v>76409.665481904609</v>
      </c>
      <c r="D77" s="3">
        <f t="shared" si="12"/>
        <v>225.41240480819786</v>
      </c>
      <c r="M77" s="1">
        <v>11444</v>
      </c>
      <c r="N77" s="3">
        <f t="shared" si="16"/>
        <v>45349.319318655078</v>
      </c>
      <c r="O77" s="3">
        <f t="shared" si="13"/>
        <v>135.083188712333</v>
      </c>
      <c r="R77" s="2">
        <f t="shared" si="14"/>
        <v>27799.872354569161</v>
      </c>
      <c r="S77">
        <f t="shared" si="11"/>
        <v>32.433184413664023</v>
      </c>
    </row>
    <row r="78" spans="2:23" x14ac:dyDescent="0.25">
      <c r="B78" s="1">
        <v>11475</v>
      </c>
      <c r="C78" s="3">
        <f t="shared" si="15"/>
        <v>75532.527006226825</v>
      </c>
      <c r="D78" s="3">
        <f t="shared" si="12"/>
        <v>222.86152432222175</v>
      </c>
      <c r="M78" s="1">
        <v>11475</v>
      </c>
      <c r="N78" s="3">
        <f t="shared" si="16"/>
        <v>44381.588166667825</v>
      </c>
      <c r="O78" s="3">
        <f t="shared" si="13"/>
        <v>132.26884801274397</v>
      </c>
      <c r="R78" s="2">
        <f t="shared" si="14"/>
        <v>27358.305538982826</v>
      </c>
      <c r="S78">
        <f t="shared" si="11"/>
        <v>31.918023128813292</v>
      </c>
    </row>
    <row r="79" spans="2:23" x14ac:dyDescent="0.25">
      <c r="B79" s="1">
        <v>11505</v>
      </c>
      <c r="C79" s="3">
        <f t="shared" si="15"/>
        <v>74652.83020999498</v>
      </c>
      <c r="D79" s="3">
        <f t="shared" si="12"/>
        <v>220.30320376816158</v>
      </c>
      <c r="M79" s="1">
        <v>11505</v>
      </c>
      <c r="N79" s="3">
        <f t="shared" si="16"/>
        <v>43411.034465487275</v>
      </c>
      <c r="O79" s="3">
        <f t="shared" si="13"/>
        <v>129.44629881944783</v>
      </c>
      <c r="R79" s="2">
        <f t="shared" si="14"/>
        <v>26916.223562111638</v>
      </c>
      <c r="S79">
        <f t="shared" si="11"/>
        <v>31.402260822463578</v>
      </c>
    </row>
    <row r="80" spans="2:23" x14ac:dyDescent="0.25">
      <c r="B80" s="1">
        <v>11536</v>
      </c>
      <c r="C80" s="3">
        <f t="shared" si="15"/>
        <v>73770.567631440805</v>
      </c>
      <c r="D80" s="3">
        <f t="shared" si="12"/>
        <v>217.73742144581868</v>
      </c>
      <c r="M80" s="1">
        <v>11536</v>
      </c>
      <c r="N80" s="3">
        <f t="shared" si="16"/>
        <v>42437.649982678282</v>
      </c>
      <c r="O80" s="3">
        <f t="shared" si="13"/>
        <v>126.61551719100454</v>
      </c>
      <c r="R80" s="2">
        <f t="shared" si="14"/>
        <v>26473.6258229341</v>
      </c>
      <c r="S80">
        <f t="shared" si="11"/>
        <v>30.885896793423115</v>
      </c>
    </row>
    <row r="81" spans="2:19" x14ac:dyDescent="0.25">
      <c r="B81" s="1">
        <v>11567</v>
      </c>
      <c r="C81" s="3">
        <f t="shared" si="15"/>
        <v>72885.731787032506</v>
      </c>
      <c r="D81" s="3">
        <f t="shared" si="12"/>
        <v>215.16415559170233</v>
      </c>
      <c r="M81" s="1">
        <v>11567</v>
      </c>
      <c r="N81" s="3">
        <f t="shared" si="16"/>
        <v>41461.426461794428</v>
      </c>
      <c r="O81" s="3">
        <f t="shared" si="13"/>
        <v>123.77647911614498</v>
      </c>
      <c r="R81" s="2">
        <f t="shared" si="14"/>
        <v>26030.511719727525</v>
      </c>
      <c r="S81">
        <f t="shared" si="11"/>
        <v>30.368930339682109</v>
      </c>
    </row>
    <row r="82" spans="2:19" x14ac:dyDescent="0.25">
      <c r="B82" s="1">
        <v>11597</v>
      </c>
      <c r="C82" s="3">
        <f t="shared" si="15"/>
        <v>71998.315171411348</v>
      </c>
      <c r="D82" s="3">
        <f t="shared" si="12"/>
        <v>212.58338437884481</v>
      </c>
      <c r="M82" s="1">
        <v>11597</v>
      </c>
      <c r="N82" s="3">
        <f t="shared" si="16"/>
        <v>40482.355622307994</v>
      </c>
      <c r="O82" s="3">
        <f t="shared" si="13"/>
        <v>120.92916051356708</v>
      </c>
      <c r="R82" s="2">
        <f t="shared" si="14"/>
        <v>25586.880650067207</v>
      </c>
      <c r="S82">
        <f t="shared" si="11"/>
        <v>29.85136075841174</v>
      </c>
    </row>
    <row r="83" spans="2:19" x14ac:dyDescent="0.25">
      <c r="B83" s="1">
        <v>11628</v>
      </c>
      <c r="C83" s="3">
        <f t="shared" si="15"/>
        <v>71108.310257327961</v>
      </c>
      <c r="D83" s="3">
        <f t="shared" si="12"/>
        <v>209.9950859166164</v>
      </c>
      <c r="M83" s="1">
        <v>11628</v>
      </c>
      <c r="N83" s="3">
        <f t="shared" si="16"/>
        <v>39500.429159539723</v>
      </c>
      <c r="O83" s="3">
        <f t="shared" si="13"/>
        <v>118.07353723173166</v>
      </c>
      <c r="R83" s="2">
        <f t="shared" si="14"/>
        <v>25142.732010825617</v>
      </c>
      <c r="S83">
        <f t="shared" si="11"/>
        <v>29.333187345963221</v>
      </c>
    </row>
    <row r="84" spans="2:19" x14ac:dyDescent="0.25">
      <c r="B84" s="1">
        <v>11658</v>
      </c>
      <c r="C84" s="3">
        <f t="shared" si="15"/>
        <v>70215.7094955785</v>
      </c>
      <c r="D84" s="3">
        <f t="shared" si="12"/>
        <v>207.39923825053987</v>
      </c>
      <c r="M84" s="1">
        <v>11658</v>
      </c>
      <c r="N84" s="3">
        <f t="shared" si="16"/>
        <v>38515.638744588381</v>
      </c>
      <c r="O84" s="3">
        <f t="shared" si="13"/>
        <v>115.20958504865752</v>
      </c>
      <c r="R84" s="2">
        <f t="shared" si="14"/>
        <v>24698.065198171582</v>
      </c>
      <c r="S84">
        <f t="shared" si="11"/>
        <v>28.814409397866843</v>
      </c>
    </row>
    <row r="85" spans="2:19" x14ac:dyDescent="0.25">
      <c r="B85" s="1">
        <v>11689</v>
      </c>
      <c r="C85" s="3">
        <f>C83-2000-(1100-D85)</f>
        <v>68213.106076690063</v>
      </c>
      <c r="D85" s="3">
        <f t="shared" si="12"/>
        <v>204.79581936210397</v>
      </c>
      <c r="F85">
        <v>2000</v>
      </c>
      <c r="M85" s="1">
        <v>11689</v>
      </c>
      <c r="N85" s="3">
        <f>N83-2000-(1100-O85)</f>
        <v>36512.766439211438</v>
      </c>
      <c r="O85" s="3">
        <f t="shared" si="13"/>
        <v>112.3372796717161</v>
      </c>
      <c r="P85">
        <v>2000</v>
      </c>
      <c r="R85" s="2">
        <f t="shared" si="14"/>
        <v>24252.879607569448</v>
      </c>
      <c r="S85">
        <f t="shared" si="11"/>
        <v>28.295026208831022</v>
      </c>
    </row>
    <row r="86" spans="2:19" x14ac:dyDescent="0.25">
      <c r="B86" s="1">
        <v>11720</v>
      </c>
      <c r="C86" s="3">
        <f>C85-(1100-D86)</f>
        <v>67312.060969413738</v>
      </c>
      <c r="D86" s="3">
        <f t="shared" si="12"/>
        <v>198.95489272367936</v>
      </c>
      <c r="M86" s="1">
        <v>11720</v>
      </c>
      <c r="N86" s="3">
        <f>N85-(1100-O86)</f>
        <v>35519.262007992475</v>
      </c>
      <c r="O86" s="3">
        <f t="shared" si="13"/>
        <v>106.49556878103336</v>
      </c>
      <c r="R86" s="2">
        <f t="shared" si="14"/>
        <v>23807.174633778279</v>
      </c>
      <c r="S86">
        <f t="shared" si="11"/>
        <v>27.775037072741327</v>
      </c>
    </row>
    <row r="87" spans="2:19" x14ac:dyDescent="0.25">
      <c r="B87" s="1">
        <v>11749</v>
      </c>
      <c r="C87" s="3">
        <f t="shared" ref="C87:C96" si="17">C86-(1100-D87)</f>
        <v>66408.387813907859</v>
      </c>
      <c r="D87" s="3">
        <f t="shared" si="12"/>
        <v>196.32684449412341</v>
      </c>
      <c r="M87" s="1">
        <v>11749</v>
      </c>
      <c r="N87" s="3">
        <f t="shared" ref="N87:N96" si="18">N86-(1100-O87)</f>
        <v>34522.859855515788</v>
      </c>
      <c r="O87" s="3">
        <f t="shared" si="13"/>
        <v>103.59784752331137</v>
      </c>
      <c r="R87" s="2">
        <f t="shared" si="14"/>
        <v>23360.94967085102</v>
      </c>
      <c r="S87">
        <f t="shared" si="11"/>
        <v>27.254441282659524</v>
      </c>
    </row>
    <row r="88" spans="2:19" x14ac:dyDescent="0.25">
      <c r="B88" s="1">
        <v>11780</v>
      </c>
      <c r="C88" s="3">
        <f t="shared" si="17"/>
        <v>65502.078945031753</v>
      </c>
      <c r="D88" s="3">
        <f t="shared" si="12"/>
        <v>193.69113112389792</v>
      </c>
      <c r="M88" s="1">
        <v>11780</v>
      </c>
      <c r="N88" s="3">
        <f t="shared" si="18"/>
        <v>33523.551530094373</v>
      </c>
      <c r="O88" s="3">
        <f t="shared" si="13"/>
        <v>100.69167457858771</v>
      </c>
      <c r="R88" s="2">
        <f t="shared" si="14"/>
        <v>22914.204112133681</v>
      </c>
      <c r="S88">
        <f t="shared" si="11"/>
        <v>26.733238130822627</v>
      </c>
    </row>
    <row r="89" spans="2:19" x14ac:dyDescent="0.25">
      <c r="B89" s="1">
        <v>11810</v>
      </c>
      <c r="C89" s="3">
        <f t="shared" si="17"/>
        <v>64593.126675288098</v>
      </c>
      <c r="D89" s="3">
        <f t="shared" si="12"/>
        <v>191.04773025634265</v>
      </c>
      <c r="M89" s="1">
        <v>11810</v>
      </c>
      <c r="N89" s="3">
        <f t="shared" si="18"/>
        <v>32521.328555390483</v>
      </c>
      <c r="O89" s="3">
        <f t="shared" si="13"/>
        <v>97.77702529610859</v>
      </c>
      <c r="R89" s="2">
        <f t="shared" si="14"/>
        <v>22466.937350264503</v>
      </c>
      <c r="S89">
        <f t="shared" si="11"/>
        <v>26.211426908641922</v>
      </c>
    </row>
    <row r="90" spans="2:19" x14ac:dyDescent="0.25">
      <c r="B90" s="1">
        <v>11841</v>
      </c>
      <c r="C90" s="3">
        <f t="shared" si="17"/>
        <v>63681.523294757688</v>
      </c>
      <c r="D90" s="3">
        <f t="shared" si="12"/>
        <v>188.39661946959029</v>
      </c>
      <c r="M90" s="1">
        <v>11841</v>
      </c>
      <c r="N90" s="3">
        <f t="shared" si="18"/>
        <v>31516.182430343706</v>
      </c>
      <c r="O90" s="3">
        <f t="shared" si="13"/>
        <v>94.853874953222245</v>
      </c>
      <c r="R90" s="2">
        <f t="shared" si="14"/>
        <v>22019.148777173144</v>
      </c>
      <c r="S90">
        <f t="shared" si="11"/>
        <v>25.689006906702001</v>
      </c>
    </row>
    <row r="91" spans="2:19" x14ac:dyDescent="0.25">
      <c r="B91" s="1">
        <v>11871</v>
      </c>
      <c r="C91" s="3">
        <f t="shared" si="17"/>
        <v>62767.261071034067</v>
      </c>
      <c r="D91" s="3">
        <f t="shared" si="12"/>
        <v>185.73777627637659</v>
      </c>
      <c r="M91" s="1">
        <v>11871</v>
      </c>
      <c r="N91" s="3">
        <f t="shared" si="18"/>
        <v>30508.104629098874</v>
      </c>
      <c r="O91" s="3">
        <f t="shared" si="13"/>
        <v>91.922198755169134</v>
      </c>
      <c r="R91" s="2">
        <f t="shared" si="14"/>
        <v>21570.837784079846</v>
      </c>
      <c r="S91">
        <f t="shared" si="11"/>
        <v>25.165977414759819</v>
      </c>
    </row>
    <row r="92" spans="2:19" x14ac:dyDescent="0.25">
      <c r="B92" s="1">
        <v>11902</v>
      </c>
      <c r="C92" s="3">
        <f t="shared" si="17"/>
        <v>61850.332249157917</v>
      </c>
      <c r="D92" s="3">
        <f t="shared" si="12"/>
        <v>183.07117812384936</v>
      </c>
      <c r="M92" s="1">
        <v>11902</v>
      </c>
      <c r="N92" s="3">
        <f t="shared" si="18"/>
        <v>29497.086600933748</v>
      </c>
      <c r="O92" s="3">
        <f t="shared" si="13"/>
        <v>88.981971834871729</v>
      </c>
      <c r="R92" s="2">
        <f t="shared" si="14"/>
        <v>21122.003761494605</v>
      </c>
      <c r="S92">
        <f t="shared" si="11"/>
        <v>24.642337721743704</v>
      </c>
    </row>
    <row r="93" spans="2:19" x14ac:dyDescent="0.25">
      <c r="B93" s="1">
        <v>11933</v>
      </c>
      <c r="C93" s="3">
        <f t="shared" si="17"/>
        <v>60930.729051551294</v>
      </c>
      <c r="D93" s="3">
        <f t="shared" si="12"/>
        <v>180.39680239337727</v>
      </c>
      <c r="M93" s="1">
        <v>11933</v>
      </c>
      <c r="N93" s="3">
        <f t="shared" si="18"/>
        <v>28483.119770186473</v>
      </c>
      <c r="O93" s="3">
        <f t="shared" si="13"/>
        <v>86.03316925272344</v>
      </c>
      <c r="R93" s="2">
        <f t="shared" si="14"/>
        <v>20672.646099216348</v>
      </c>
      <c r="S93">
        <f t="shared" si="11"/>
        <v>24.118087115752402</v>
      </c>
    </row>
    <row r="94" spans="2:19" x14ac:dyDescent="0.25">
      <c r="B94" s="1">
        <v>11963</v>
      </c>
      <c r="C94" s="3">
        <f t="shared" si="17"/>
        <v>60008.443677951655</v>
      </c>
      <c r="D94" s="3">
        <f t="shared" si="12"/>
        <v>177.71462640035793</v>
      </c>
      <c r="M94" s="1">
        <v>11963</v>
      </c>
      <c r="N94" s="3">
        <f t="shared" si="18"/>
        <v>27466.195536182851</v>
      </c>
      <c r="O94" s="3">
        <f t="shared" si="13"/>
        <v>83.0757659963772</v>
      </c>
      <c r="R94" s="2">
        <f t="shared" si="14"/>
        <v>20222.764186332101</v>
      </c>
      <c r="S94">
        <f t="shared" si="11"/>
        <v>23.593224884054113</v>
      </c>
    </row>
    <row r="95" spans="2:19" x14ac:dyDescent="0.25">
      <c r="B95" s="1">
        <v>11994</v>
      </c>
      <c r="C95" s="3">
        <f t="shared" si="17"/>
        <v>59083.468305345683</v>
      </c>
      <c r="D95" s="3">
        <f t="shared" si="12"/>
        <v>175.02462739402566</v>
      </c>
      <c r="M95" s="1">
        <v>11994</v>
      </c>
      <c r="N95" s="3">
        <f t="shared" si="18"/>
        <v>26446.305273163383</v>
      </c>
      <c r="O95" s="3">
        <f t="shared" si="13"/>
        <v>80.109736980533327</v>
      </c>
      <c r="R95" s="2">
        <f t="shared" si="14"/>
        <v>19772.357411216155</v>
      </c>
      <c r="S95">
        <f t="shared" si="11"/>
        <v>23.067750313085511</v>
      </c>
    </row>
    <row r="96" spans="2:19" x14ac:dyDescent="0.25">
      <c r="B96" s="1">
        <v>12024</v>
      </c>
      <c r="C96" s="3">
        <f t="shared" si="17"/>
        <v>58155.795087902938</v>
      </c>
      <c r="D96" s="3">
        <f t="shared" si="12"/>
        <v>172.32678255725827</v>
      </c>
      <c r="M96" s="1">
        <v>12024</v>
      </c>
      <c r="N96" s="3">
        <f t="shared" si="18"/>
        <v>25423.440330210109</v>
      </c>
      <c r="O96" s="3">
        <f t="shared" si="13"/>
        <v>77.13505704672653</v>
      </c>
      <c r="R96" s="2">
        <f t="shared" si="14"/>
        <v>19321.425161529241</v>
      </c>
      <c r="S96">
        <f t="shared" si="11"/>
        <v>22.541662688450781</v>
      </c>
    </row>
    <row r="97" spans="2:19" x14ac:dyDescent="0.25">
      <c r="B97" s="1">
        <v>12055</v>
      </c>
      <c r="C97" s="3">
        <f>C96-2000-(600-D97)</f>
        <v>55725.416156909319</v>
      </c>
      <c r="D97" s="3">
        <f t="shared" si="12"/>
        <v>169.62106900638358</v>
      </c>
      <c r="F97">
        <v>2000</v>
      </c>
      <c r="M97" s="1">
        <v>12055</v>
      </c>
      <c r="N97" s="3">
        <f>N96-2000-(600-O97)</f>
        <v>22897.592031173222</v>
      </c>
      <c r="O97" s="3">
        <f t="shared" si="13"/>
        <v>74.151700963112816</v>
      </c>
      <c r="P97">
        <v>2000</v>
      </c>
      <c r="R97" s="2">
        <f t="shared" si="14"/>
        <v>18869.966824217692</v>
      </c>
      <c r="S97">
        <f t="shared" si="11"/>
        <v>22.014961294920639</v>
      </c>
    </row>
    <row r="98" spans="2:19" x14ac:dyDescent="0.25">
      <c r="B98" s="1">
        <v>12086</v>
      </c>
      <c r="C98" s="3">
        <f>C97-(1100-D98)</f>
        <v>54787.948620700306</v>
      </c>
      <c r="D98" s="3">
        <f t="shared" si="12"/>
        <v>162.5324637909855</v>
      </c>
      <c r="M98" s="1">
        <v>12086</v>
      </c>
      <c r="N98" s="3">
        <f>N97-(1100-O98)</f>
        <v>21864.376674597479</v>
      </c>
      <c r="O98" s="3">
        <f t="shared" si="13"/>
        <v>66.784643424255236</v>
      </c>
      <c r="R98" s="2">
        <f t="shared" si="14"/>
        <v>18417.981785512613</v>
      </c>
      <c r="S98">
        <f t="shared" si="11"/>
        <v>21.487645416431377</v>
      </c>
    </row>
    <row r="99" spans="2:19" x14ac:dyDescent="0.25">
      <c r="B99" s="1">
        <v>12114</v>
      </c>
      <c r="C99" s="3">
        <f t="shared" ref="C99:C108" si="19">C98-(1100-D99)</f>
        <v>53847.746804177346</v>
      </c>
      <c r="D99" s="3">
        <f t="shared" si="12"/>
        <v>159.79818347704256</v>
      </c>
      <c r="M99" s="1">
        <v>12114</v>
      </c>
      <c r="N99" s="3">
        <f t="shared" ref="N99:N108" si="20">N98-(1100-O99)</f>
        <v>20828.147773231722</v>
      </c>
      <c r="O99" s="3">
        <f t="shared" si="13"/>
        <v>63.771098634242655</v>
      </c>
      <c r="R99" s="2">
        <f t="shared" si="14"/>
        <v>17965.469430929043</v>
      </c>
      <c r="S99">
        <f t="shared" si="11"/>
        <v>20.959714336083881</v>
      </c>
    </row>
    <row r="100" spans="2:19" x14ac:dyDescent="0.25">
      <c r="B100" s="1">
        <v>12145</v>
      </c>
      <c r="C100" s="3">
        <f t="shared" si="19"/>
        <v>52904.802732356198</v>
      </c>
      <c r="D100" s="3">
        <f t="shared" si="12"/>
        <v>157.05592817885059</v>
      </c>
      <c r="M100" s="1">
        <v>12145</v>
      </c>
      <c r="N100" s="3">
        <f t="shared" si="20"/>
        <v>19788.896537570316</v>
      </c>
      <c r="O100" s="3">
        <f t="shared" si="13"/>
        <v>60.74876433859253</v>
      </c>
      <c r="R100" s="2">
        <f t="shared" si="14"/>
        <v>17512.429145265127</v>
      </c>
      <c r="S100">
        <f t="shared" si="11"/>
        <v>20.431167336142646</v>
      </c>
    </row>
    <row r="101" spans="2:19" x14ac:dyDescent="0.25">
      <c r="B101" s="1">
        <v>12175</v>
      </c>
      <c r="C101" s="3">
        <f t="shared" si="19"/>
        <v>51959.108406992236</v>
      </c>
      <c r="D101" s="3">
        <f t="shared" si="12"/>
        <v>154.3056746360389</v>
      </c>
      <c r="M101" s="1">
        <v>12175</v>
      </c>
      <c r="N101" s="3">
        <f t="shared" si="20"/>
        <v>18746.614152471564</v>
      </c>
      <c r="O101" s="3">
        <f t="shared" si="13"/>
        <v>57.717614901246748</v>
      </c>
      <c r="R101" s="2">
        <f t="shared" si="14"/>
        <v>17058.860312601271</v>
      </c>
      <c r="S101">
        <f t="shared" si="11"/>
        <v>19.902003698034815</v>
      </c>
    </row>
    <row r="102" spans="2:19" x14ac:dyDescent="0.25">
      <c r="B102" s="1">
        <v>12206</v>
      </c>
      <c r="C102" s="3">
        <f t="shared" si="19"/>
        <v>51010.65580651263</v>
      </c>
      <c r="D102" s="3">
        <f t="shared" si="12"/>
        <v>151.54739952039401</v>
      </c>
      <c r="M102" s="1">
        <v>12206</v>
      </c>
      <c r="N102" s="3">
        <f t="shared" si="20"/>
        <v>17701.291777082941</v>
      </c>
      <c r="O102" s="3">
        <f t="shared" si="13"/>
        <v>54.6776246113754</v>
      </c>
      <c r="R102" s="2">
        <f t="shared" si="14"/>
        <v>16604.762316299308</v>
      </c>
      <c r="S102">
        <f t="shared" si="11"/>
        <v>19.372222702349195</v>
      </c>
    </row>
    <row r="103" spans="2:19" x14ac:dyDescent="0.25">
      <c r="B103" s="1">
        <v>12236</v>
      </c>
      <c r="C103" s="3">
        <f t="shared" si="19"/>
        <v>50059.436885948293</v>
      </c>
      <c r="D103" s="3">
        <f t="shared" si="12"/>
        <v>148.78107943566184</v>
      </c>
      <c r="M103" s="1">
        <v>12236</v>
      </c>
      <c r="N103" s="3">
        <f t="shared" si="20"/>
        <v>16652.920544766101</v>
      </c>
      <c r="O103" s="3">
        <f t="shared" si="13"/>
        <v>51.628767683158571</v>
      </c>
      <c r="R103" s="2">
        <f t="shared" si="14"/>
        <v>16150.134539001658</v>
      </c>
      <c r="S103">
        <f t="shared" si="11"/>
        <v>18.841823628835268</v>
      </c>
    </row>
    <row r="104" spans="2:19" x14ac:dyDescent="0.25">
      <c r="B104" s="1">
        <v>12267</v>
      </c>
      <c r="C104" s="3">
        <f t="shared" si="19"/>
        <v>49105.44357686564</v>
      </c>
      <c r="D104" s="3">
        <f t="shared" si="12"/>
        <v>146.00669091734918</v>
      </c>
      <c r="M104" s="1">
        <v>12267</v>
      </c>
      <c r="N104" s="3">
        <f t="shared" si="20"/>
        <v>15601.491563021669</v>
      </c>
      <c r="O104" s="3">
        <f t="shared" si="13"/>
        <v>48.571018255567793</v>
      </c>
      <c r="R104" s="2">
        <f t="shared" si="14"/>
        <v>15694.976362630492</v>
      </c>
      <c r="S104">
        <f t="shared" si="11"/>
        <v>18.310805756402242</v>
      </c>
    </row>
    <row r="105" spans="2:19" x14ac:dyDescent="0.25">
      <c r="B105" s="1">
        <v>12298</v>
      </c>
      <c r="C105" s="3">
        <f t="shared" si="19"/>
        <v>48148.667787298167</v>
      </c>
      <c r="D105" s="3">
        <f t="shared" si="12"/>
        <v>143.22421043252479</v>
      </c>
      <c r="M105" s="1">
        <v>12298</v>
      </c>
      <c r="N105" s="3">
        <f t="shared" si="20"/>
        <v>14546.995913413815</v>
      </c>
      <c r="O105" s="3">
        <f t="shared" si="13"/>
        <v>45.504350392146534</v>
      </c>
      <c r="R105" s="2">
        <f t="shared" si="14"/>
        <v>15239.287168386894</v>
      </c>
      <c r="S105">
        <f t="shared" si="11"/>
        <v>17.779168363118043</v>
      </c>
    </row>
    <row r="106" spans="2:19" x14ac:dyDescent="0.25">
      <c r="B106" s="1">
        <v>12328</v>
      </c>
      <c r="C106" s="3">
        <f t="shared" si="19"/>
        <v>47189.101401677784</v>
      </c>
      <c r="D106" s="3">
        <f t="shared" si="12"/>
        <v>140.43361437961966</v>
      </c>
      <c r="M106" s="1">
        <v>12328</v>
      </c>
      <c r="N106" s="3">
        <f t="shared" si="20"/>
        <v>13489.424651494606</v>
      </c>
      <c r="O106" s="3">
        <f t="shared" si="13"/>
        <v>42.428738080790289</v>
      </c>
      <c r="R106" s="2">
        <f t="shared" si="14"/>
        <v>14783.066336750013</v>
      </c>
      <c r="S106">
        <f t="shared" si="11"/>
        <v>17.246910726208348</v>
      </c>
    </row>
    <row r="107" spans="2:19" x14ac:dyDescent="0.25">
      <c r="B107" s="1">
        <v>12359</v>
      </c>
      <c r="C107" s="3">
        <f t="shared" si="19"/>
        <v>46226.73628076601</v>
      </c>
      <c r="D107" s="3">
        <f t="shared" si="12"/>
        <v>137.63487908822688</v>
      </c>
      <c r="M107" s="1">
        <v>12359</v>
      </c>
      <c r="N107" s="3">
        <f t="shared" si="20"/>
        <v>12428.768806728132</v>
      </c>
      <c r="O107" s="3">
        <f t="shared" si="13"/>
        <v>39.344155233525939</v>
      </c>
      <c r="R107" s="2">
        <f t="shared" si="14"/>
        <v>14326.313247476221</v>
      </c>
      <c r="S107">
        <f t="shared" si="11"/>
        <v>16.714032122055592</v>
      </c>
    </row>
    <row r="108" spans="2:19" x14ac:dyDescent="0.25">
      <c r="B108" s="1">
        <v>12389</v>
      </c>
      <c r="C108" s="3">
        <f t="shared" si="19"/>
        <v>45261.564261584914</v>
      </c>
      <c r="D108" s="3">
        <f t="shared" si="12"/>
        <v>134.82798081890087</v>
      </c>
      <c r="M108" s="1">
        <v>12389</v>
      </c>
      <c r="N108" s="3">
        <f t="shared" si="20"/>
        <v>11365.019382414423</v>
      </c>
      <c r="O108" s="3">
        <f t="shared" si="13"/>
        <v>36.250575686290382</v>
      </c>
      <c r="R108" s="2">
        <f t="shared" si="14"/>
        <v>13869.027279598276</v>
      </c>
      <c r="S108">
        <f t="shared" si="11"/>
        <v>16.180531826197988</v>
      </c>
    </row>
    <row r="109" spans="2:19" x14ac:dyDescent="0.25">
      <c r="B109" s="1">
        <v>12420</v>
      </c>
      <c r="C109" s="3">
        <f>C108-2000-(600-D109)</f>
        <v>42793.577157347871</v>
      </c>
      <c r="D109" s="3">
        <f t="shared" si="12"/>
        <v>132.01289576295599</v>
      </c>
      <c r="F109">
        <v>2000</v>
      </c>
      <c r="M109" s="1">
        <v>12420</v>
      </c>
      <c r="N109" s="3">
        <f>N108-2000-(600-O109)</f>
        <v>8798.1673556131318</v>
      </c>
      <c r="O109" s="3">
        <f t="shared" si="13"/>
        <v>33.147973198708733</v>
      </c>
      <c r="P109">
        <v>2000</v>
      </c>
      <c r="R109" s="2">
        <f t="shared" si="14"/>
        <v>13411.207811424474</v>
      </c>
      <c r="S109">
        <f t="shared" si="11"/>
        <v>15.646409113328554</v>
      </c>
    </row>
    <row r="110" spans="2:19" x14ac:dyDescent="0.25">
      <c r="B110" s="1">
        <v>12451</v>
      </c>
      <c r="C110" s="3">
        <f>C109-(1100-D110)</f>
        <v>41818.391757390134</v>
      </c>
      <c r="D110" s="3">
        <f t="shared" si="12"/>
        <v>124.81460004226462</v>
      </c>
      <c r="M110" s="1">
        <v>12451</v>
      </c>
      <c r="N110" s="3">
        <f>N109-(1100-O110)</f>
        <v>7723.8286770670038</v>
      </c>
      <c r="O110" s="3">
        <f t="shared" si="13"/>
        <v>25.661321453871633</v>
      </c>
      <c r="R110" s="2">
        <f t="shared" si="14"/>
        <v>12952.854220537803</v>
      </c>
      <c r="S110">
        <f t="shared" si="11"/>
        <v>15.111663257294104</v>
      </c>
    </row>
    <row r="111" spans="2:19" x14ac:dyDescent="0.25">
      <c r="B111" s="1">
        <v>12479</v>
      </c>
      <c r="C111" s="3">
        <f t="shared" ref="C111:C146" si="21">C110-(1100-D111)</f>
        <v>40840.362066682523</v>
      </c>
      <c r="D111" s="3">
        <f t="shared" si="12"/>
        <v>121.97030929238788</v>
      </c>
      <c r="M111" s="1">
        <v>12479</v>
      </c>
      <c r="N111" s="3">
        <f t="shared" ref="N111:N117" si="22">N110-(1100-O111)</f>
        <v>6646.3565107084487</v>
      </c>
      <c r="O111" s="3">
        <f t="shared" si="13"/>
        <v>22.527833641445429</v>
      </c>
      <c r="R111" s="2">
        <f t="shared" si="14"/>
        <v>12493.965883795097</v>
      </c>
      <c r="S111">
        <f t="shared" si="11"/>
        <v>14.576293531094279</v>
      </c>
    </row>
    <row r="112" spans="2:19" x14ac:dyDescent="0.25">
      <c r="B112" s="1">
        <v>12510</v>
      </c>
      <c r="C112" s="3">
        <f t="shared" si="21"/>
        <v>39859.479789377016</v>
      </c>
      <c r="D112" s="3">
        <f t="shared" si="12"/>
        <v>119.11772269449069</v>
      </c>
      <c r="M112" s="1">
        <v>12510</v>
      </c>
      <c r="N112" s="3">
        <f t="shared" si="22"/>
        <v>5565.7417171980151</v>
      </c>
      <c r="O112" s="3">
        <f t="shared" si="13"/>
        <v>19.385206489566311</v>
      </c>
      <c r="R112" s="2">
        <f t="shared" si="14"/>
        <v>12034.542177326191</v>
      </c>
      <c r="S112">
        <f t="shared" si="11"/>
        <v>14.040299206880556</v>
      </c>
    </row>
    <row r="113" spans="2:19" x14ac:dyDescent="0.25">
      <c r="B113" s="1">
        <v>12540</v>
      </c>
      <c r="C113" s="3">
        <f t="shared" si="21"/>
        <v>38875.736605429367</v>
      </c>
      <c r="D113" s="3">
        <f t="shared" si="12"/>
        <v>116.25681605234962</v>
      </c>
      <c r="M113" s="1">
        <v>12540</v>
      </c>
      <c r="N113" s="3">
        <f t="shared" si="22"/>
        <v>4481.9751305398422</v>
      </c>
      <c r="O113" s="3">
        <f t="shared" si="13"/>
        <v>16.233413341827543</v>
      </c>
      <c r="R113" s="2">
        <f t="shared" si="14"/>
        <v>11574.582476533073</v>
      </c>
      <c r="S113">
        <f t="shared" si="11"/>
        <v>13.50367955595525</v>
      </c>
    </row>
    <row r="114" spans="2:19" x14ac:dyDescent="0.25">
      <c r="B114" s="1">
        <v>12571</v>
      </c>
      <c r="C114" s="3">
        <f t="shared" si="21"/>
        <v>37889.124170528536</v>
      </c>
      <c r="D114" s="3">
        <f t="shared" si="12"/>
        <v>113.38756509916898</v>
      </c>
      <c r="M114" s="1">
        <v>12571</v>
      </c>
      <c r="N114" s="3">
        <f t="shared" si="22"/>
        <v>3395.0475580039165</v>
      </c>
      <c r="O114" s="3">
        <f t="shared" si="13"/>
        <v>13.072427464074538</v>
      </c>
      <c r="R114" s="2">
        <f t="shared" si="14"/>
        <v>11114.086156089028</v>
      </c>
      <c r="S114">
        <f t="shared" si="11"/>
        <v>12.966433848770533</v>
      </c>
    </row>
    <row r="115" spans="2:19" x14ac:dyDescent="0.25">
      <c r="B115" s="1">
        <v>12601</v>
      </c>
      <c r="C115" s="3">
        <f t="shared" si="21"/>
        <v>36899.634116025911</v>
      </c>
      <c r="D115" s="3">
        <f t="shared" si="12"/>
        <v>110.50994549737491</v>
      </c>
      <c r="M115" s="1">
        <v>12601</v>
      </c>
      <c r="N115" s="3">
        <f t="shared" si="22"/>
        <v>2304.9497800480949</v>
      </c>
      <c r="O115" s="3">
        <f t="shared" si="13"/>
        <v>9.9022220441780906</v>
      </c>
      <c r="R115" s="2">
        <f t="shared" si="14"/>
        <v>10653.052589937799</v>
      </c>
      <c r="S115">
        <f t="shared" si="11"/>
        <v>12.428561354927432</v>
      </c>
    </row>
    <row r="116" spans="2:19" x14ac:dyDescent="0.25">
      <c r="B116" s="1">
        <v>12632</v>
      </c>
      <c r="C116" s="3">
        <f t="shared" si="21"/>
        <v>35907.258048864322</v>
      </c>
      <c r="D116" s="3">
        <f t="shared" si="12"/>
        <v>107.6239328384089</v>
      </c>
      <c r="M116" s="1">
        <v>12632</v>
      </c>
      <c r="N116" s="3">
        <f t="shared" si="22"/>
        <v>1211.6725502399017</v>
      </c>
      <c r="O116" s="3">
        <f t="shared" si="13"/>
        <v>6.7227701918069442</v>
      </c>
      <c r="R116" s="2">
        <f t="shared" si="14"/>
        <v>10191.481151292726</v>
      </c>
      <c r="S116">
        <f t="shared" si="11"/>
        <v>11.890061343174844</v>
      </c>
    </row>
    <row r="117" spans="2:19" x14ac:dyDescent="0.25">
      <c r="B117" s="1">
        <v>12663</v>
      </c>
      <c r="C117" s="3">
        <f t="shared" si="21"/>
        <v>34911.987551506842</v>
      </c>
      <c r="D117" s="3">
        <f t="shared" si="12"/>
        <v>104.72950264252093</v>
      </c>
      <c r="M117" s="1">
        <v>12663</v>
      </c>
      <c r="N117" s="3">
        <f t="shared" si="22"/>
        <v>115.20659517810145</v>
      </c>
      <c r="O117" s="3">
        <f t="shared" si="13"/>
        <v>3.5340449381997132</v>
      </c>
      <c r="R117" s="2">
        <f t="shared" si="14"/>
        <v>9729.3712126359005</v>
      </c>
      <c r="S117">
        <f t="shared" si="11"/>
        <v>11.350933081408551</v>
      </c>
    </row>
    <row r="118" spans="2:19" x14ac:dyDescent="0.25">
      <c r="B118" s="1">
        <v>12693</v>
      </c>
      <c r="C118" s="3">
        <f t="shared" si="21"/>
        <v>33913.814181865404</v>
      </c>
      <c r="D118" s="3">
        <f t="shared" si="12"/>
        <v>101.82663035856162</v>
      </c>
      <c r="M118" s="1">
        <v>12693</v>
      </c>
      <c r="O118" s="3">
        <f t="shared" si="13"/>
        <v>0.3360192359361292</v>
      </c>
      <c r="R118" s="2">
        <f t="shared" si="14"/>
        <v>9266.7221457173091</v>
      </c>
      <c r="S118">
        <f t="shared" si="11"/>
        <v>10.811175836670193</v>
      </c>
    </row>
    <row r="119" spans="2:19" x14ac:dyDescent="0.25">
      <c r="B119" s="1">
        <v>12724</v>
      </c>
      <c r="C119" s="3">
        <f t="shared" si="21"/>
        <v>32912.729473229178</v>
      </c>
      <c r="D119" s="3">
        <f t="shared" si="12"/>
        <v>98.915291363774102</v>
      </c>
      <c r="M119" s="1">
        <v>12724</v>
      </c>
      <c r="R119" s="2">
        <f t="shared" si="14"/>
        <v>8803.5333215539795</v>
      </c>
      <c r="S119">
        <f>R119/100*1.4/12</f>
        <v>10.270788875146309</v>
      </c>
    </row>
    <row r="120" spans="2:19" x14ac:dyDescent="0.25">
      <c r="B120" s="1">
        <v>12754</v>
      </c>
      <c r="C120" s="3">
        <f t="shared" si="21"/>
        <v>31908.724934192764</v>
      </c>
      <c r="D120" s="3">
        <f t="shared" si="12"/>
        <v>95.995460963585103</v>
      </c>
      <c r="M120" s="1">
        <v>12754</v>
      </c>
      <c r="R120" s="2">
        <f t="shared" si="14"/>
        <v>8339.804110429126</v>
      </c>
      <c r="S120">
        <f t="shared" si="11"/>
        <v>9.7297714621673137</v>
      </c>
    </row>
    <row r="121" spans="2:19" x14ac:dyDescent="0.25">
      <c r="B121" s="1">
        <v>12785</v>
      </c>
      <c r="C121" s="3">
        <f>C120-2000-(600-D121)</f>
        <v>29401.792048584161</v>
      </c>
      <c r="D121" s="3">
        <f t="shared" si="12"/>
        <v>93.067114391395577</v>
      </c>
      <c r="M121" s="1">
        <v>12785</v>
      </c>
      <c r="R121" s="2">
        <f t="shared" si="14"/>
        <v>7875.5338818912933</v>
      </c>
      <c r="S121">
        <f t="shared" si="11"/>
        <v>9.1881228622065088</v>
      </c>
    </row>
    <row r="122" spans="2:19" x14ac:dyDescent="0.25">
      <c r="B122" s="1">
        <v>12816</v>
      </c>
      <c r="C122" s="3">
        <f t="shared" si="21"/>
        <v>28387.547275392531</v>
      </c>
      <c r="D122" s="3">
        <f t="shared" si="12"/>
        <v>85.75522680837048</v>
      </c>
      <c r="M122" s="1">
        <v>12816</v>
      </c>
      <c r="R122" s="2">
        <f t="shared" si="14"/>
        <v>7410.7220047535002</v>
      </c>
      <c r="S122">
        <f t="shared" si="11"/>
        <v>8.645842338879083</v>
      </c>
    </row>
    <row r="123" spans="2:19" x14ac:dyDescent="0.25">
      <c r="B123" s="1">
        <v>12844</v>
      </c>
      <c r="C123" s="3">
        <f t="shared" si="21"/>
        <v>27370.344288279091</v>
      </c>
      <c r="D123" s="3">
        <f t="shared" si="12"/>
        <v>82.797012886561546</v>
      </c>
      <c r="M123" s="1">
        <v>12844</v>
      </c>
      <c r="R123" s="2">
        <f t="shared" si="14"/>
        <v>6945.3678470923796</v>
      </c>
      <c r="S123">
        <f t="shared" si="11"/>
        <v>8.1029291549411084</v>
      </c>
    </row>
    <row r="124" spans="2:19" x14ac:dyDescent="0.25">
      <c r="B124" s="1">
        <v>12875</v>
      </c>
      <c r="C124" s="3">
        <f t="shared" si="21"/>
        <v>26350.174459119906</v>
      </c>
      <c r="D124" s="3">
        <f t="shared" si="12"/>
        <v>79.830170840814006</v>
      </c>
      <c r="M124" s="1">
        <v>12875</v>
      </c>
      <c r="R124" s="2">
        <f t="shared" si="14"/>
        <v>6479.4707762473208</v>
      </c>
      <c r="S124">
        <f t="shared" si="11"/>
        <v>7.5593825722885404</v>
      </c>
    </row>
    <row r="125" spans="2:19" x14ac:dyDescent="0.25">
      <c r="B125" s="1">
        <v>12905</v>
      </c>
      <c r="C125" s="3">
        <f t="shared" si="21"/>
        <v>25327.029134625671</v>
      </c>
      <c r="D125" s="3">
        <f t="shared" si="12"/>
        <v>76.854675505766394</v>
      </c>
      <c r="M125" s="1">
        <v>12905</v>
      </c>
      <c r="R125" s="2">
        <f t="shared" si="14"/>
        <v>6013.0301588196089</v>
      </c>
      <c r="S125">
        <f t="shared" si="11"/>
        <v>7.0152018519562098</v>
      </c>
    </row>
    <row r="126" spans="2:19" x14ac:dyDescent="0.25">
      <c r="B126" s="1">
        <v>12936</v>
      </c>
      <c r="C126" s="3">
        <f t="shared" si="21"/>
        <v>24300.899636268328</v>
      </c>
      <c r="D126" s="3">
        <f t="shared" si="12"/>
        <v>73.870501642658198</v>
      </c>
      <c r="M126" s="1">
        <v>12936</v>
      </c>
      <c r="R126" s="2">
        <f t="shared" si="14"/>
        <v>5546.0453606715655</v>
      </c>
      <c r="S126">
        <f t="shared" si="11"/>
        <v>6.4703862541168258</v>
      </c>
    </row>
    <row r="127" spans="2:19" x14ac:dyDescent="0.25">
      <c r="B127" s="1">
        <v>12966</v>
      </c>
      <c r="C127" s="3">
        <f t="shared" si="21"/>
        <v>23271.777260207444</v>
      </c>
      <c r="D127" s="3">
        <f t="shared" si="12"/>
        <v>70.877623939115963</v>
      </c>
      <c r="M127" s="1">
        <v>12966</v>
      </c>
      <c r="R127" s="2">
        <f t="shared" si="14"/>
        <v>5078.5157469256819</v>
      </c>
      <c r="S127">
        <f t="shared" si="11"/>
        <v>5.9249350380799619</v>
      </c>
    </row>
    <row r="128" spans="2:19" x14ac:dyDescent="0.25">
      <c r="B128" s="1">
        <v>12997</v>
      </c>
      <c r="C128" s="3">
        <f t="shared" si="21"/>
        <v>22239.653277216381</v>
      </c>
      <c r="D128" s="3">
        <f t="shared" si="12"/>
        <v>67.876017008938376</v>
      </c>
      <c r="M128" s="1">
        <v>12997</v>
      </c>
      <c r="R128" s="2">
        <f t="shared" si="14"/>
        <v>4610.4406819637616</v>
      </c>
      <c r="S128">
        <f t="shared" si="11"/>
        <v>5.3788474622910556</v>
      </c>
    </row>
    <row r="129" spans="2:19" x14ac:dyDescent="0.25">
      <c r="B129" s="1">
        <v>13028</v>
      </c>
      <c r="C129" s="3">
        <f t="shared" si="21"/>
        <v>21204.518932608262</v>
      </c>
      <c r="D129" s="3">
        <f t="shared" si="12"/>
        <v>64.865655391881106</v>
      </c>
      <c r="M129" s="1">
        <v>13028</v>
      </c>
      <c r="R129" s="2">
        <f t="shared" si="14"/>
        <v>4141.8195294260522</v>
      </c>
      <c r="S129">
        <f t="shared" si="11"/>
        <v>4.8321227843303936</v>
      </c>
    </row>
    <row r="130" spans="2:19" x14ac:dyDescent="0.25">
      <c r="B130" s="1">
        <v>13058</v>
      </c>
      <c r="C130" s="3">
        <f t="shared" si="21"/>
        <v>20166.365446161704</v>
      </c>
      <c r="D130" s="3">
        <f t="shared" si="12"/>
        <v>61.846513553440758</v>
      </c>
      <c r="M130" s="1">
        <v>13058</v>
      </c>
      <c r="R130" s="2">
        <f t="shared" si="14"/>
        <v>3672.6516522103825</v>
      </c>
      <c r="S130">
        <f t="shared" si="11"/>
        <v>4.2847602609121127</v>
      </c>
    </row>
    <row r="131" spans="2:19" x14ac:dyDescent="0.25">
      <c r="B131" s="1">
        <v>13089</v>
      </c>
      <c r="C131" s="3">
        <f t="shared" si="21"/>
        <v>19125.184012046342</v>
      </c>
      <c r="D131" s="3">
        <f t="shared" si="12"/>
        <v>58.818565884638303</v>
      </c>
      <c r="M131" s="1">
        <v>13089</v>
      </c>
      <c r="R131" s="2">
        <f t="shared" si="14"/>
        <v>3202.9364124712947</v>
      </c>
      <c r="S131">
        <f t="shared" si="11"/>
        <v>3.736759147883177</v>
      </c>
    </row>
    <row r="132" spans="2:19" x14ac:dyDescent="0.25">
      <c r="B132" s="1">
        <v>13119</v>
      </c>
      <c r="C132" s="3">
        <f t="shared" si="21"/>
        <v>18080.965798748144</v>
      </c>
      <c r="D132" s="3">
        <f t="shared" si="12"/>
        <v>55.781786701801828</v>
      </c>
      <c r="M132" s="1">
        <v>13119</v>
      </c>
      <c r="R132" s="2">
        <f t="shared" si="14"/>
        <v>2732.673171619178</v>
      </c>
      <c r="S132">
        <f t="shared" si="11"/>
        <v>3.1881187002223741</v>
      </c>
    </row>
    <row r="133" spans="2:19" x14ac:dyDescent="0.25">
      <c r="B133" s="1">
        <v>13150</v>
      </c>
      <c r="C133" s="3">
        <f>C132-2000-(600-D133)</f>
        <v>15533.701948994492</v>
      </c>
      <c r="D133" s="3">
        <f t="shared" si="12"/>
        <v>52.736150246348757</v>
      </c>
      <c r="M133" s="1">
        <v>13150</v>
      </c>
      <c r="R133" s="2">
        <f t="shared" si="14"/>
        <v>2261.8612903194003</v>
      </c>
      <c r="S133">
        <f t="shared" si="11"/>
        <v>2.6388381720392999</v>
      </c>
    </row>
    <row r="134" spans="2:19" x14ac:dyDescent="0.25">
      <c r="B134" s="1">
        <v>13181</v>
      </c>
      <c r="C134" s="3">
        <f t="shared" si="21"/>
        <v>14479.008579679059</v>
      </c>
      <c r="D134" s="3">
        <f t="shared" si="12"/>
        <v>45.306630684567274</v>
      </c>
      <c r="M134" s="1">
        <v>13181</v>
      </c>
      <c r="R134" s="2">
        <f t="shared" si="14"/>
        <v>1790.5001284914397</v>
      </c>
      <c r="S134">
        <f t="shared" si="11"/>
        <v>2.0889168165733465</v>
      </c>
    </row>
    <row r="135" spans="2:19" x14ac:dyDescent="0.25">
      <c r="B135" s="1">
        <v>13210</v>
      </c>
      <c r="C135" s="3">
        <f t="shared" si="21"/>
        <v>13421.239021369789</v>
      </c>
      <c r="D135" s="3">
        <f t="shared" si="12"/>
        <v>42.230441690730586</v>
      </c>
      <c r="M135" s="1">
        <v>13210</v>
      </c>
      <c r="R135" s="2">
        <f t="shared" si="14"/>
        <v>1318.5890453080131</v>
      </c>
      <c r="S135">
        <f t="shared" si="11"/>
        <v>1.5383538861926818</v>
      </c>
    </row>
    <row r="136" spans="2:19" x14ac:dyDescent="0.25">
      <c r="B136" s="1">
        <v>13241</v>
      </c>
      <c r="C136" s="3">
        <f t="shared" si="21"/>
        <v>12360.384301848784</v>
      </c>
      <c r="D136" s="3">
        <f t="shared" si="12"/>
        <v>39.145280478995218</v>
      </c>
      <c r="M136" s="1">
        <v>13241</v>
      </c>
      <c r="R136" s="2">
        <f t="shared" si="14"/>
        <v>846.12739919420574</v>
      </c>
      <c r="S136">
        <f t="shared" si="11"/>
        <v>0.98714863239324002</v>
      </c>
    </row>
    <row r="137" spans="2:19" x14ac:dyDescent="0.25">
      <c r="B137" s="1">
        <v>13271</v>
      </c>
      <c r="C137" s="3">
        <f t="shared" si="21"/>
        <v>11296.435422729177</v>
      </c>
      <c r="D137" s="3">
        <f t="shared" si="12"/>
        <v>36.051120880392283</v>
      </c>
      <c r="M137" s="1">
        <v>13271</v>
      </c>
      <c r="R137" s="2">
        <f t="shared" si="14"/>
        <v>373.11454782659899</v>
      </c>
      <c r="S137">
        <f t="shared" ref="S137" si="23">R137/100*1.4/12</f>
        <v>0.43530030579769879</v>
      </c>
    </row>
    <row r="138" spans="2:19" x14ac:dyDescent="0.25">
      <c r="B138" s="1">
        <v>13302</v>
      </c>
      <c r="C138" s="3">
        <f t="shared" si="21"/>
        <v>10229.383359378804</v>
      </c>
      <c r="D138" s="3">
        <f t="shared" ref="D138:D192" si="24">C137/100*$F$2/12</f>
        <v>32.947936649626762</v>
      </c>
      <c r="M138" s="1">
        <v>13302</v>
      </c>
      <c r="R138" s="2"/>
    </row>
    <row r="139" spans="2:19" x14ac:dyDescent="0.25">
      <c r="B139" s="1">
        <v>13332</v>
      </c>
      <c r="C139" s="3">
        <f t="shared" si="21"/>
        <v>9159.2190608436595</v>
      </c>
      <c r="D139" s="3">
        <f t="shared" si="24"/>
        <v>29.835701464854846</v>
      </c>
      <c r="M139" s="1">
        <v>13332</v>
      </c>
      <c r="R139" s="2"/>
    </row>
    <row r="140" spans="2:19" x14ac:dyDescent="0.25">
      <c r="B140" s="1">
        <v>13363</v>
      </c>
      <c r="C140" s="3">
        <f t="shared" si="21"/>
        <v>8085.9334497711206</v>
      </c>
      <c r="D140" s="3">
        <f t="shared" si="24"/>
        <v>26.714388927460675</v>
      </c>
      <c r="M140" s="1">
        <v>13363</v>
      </c>
      <c r="R140" s="2"/>
    </row>
    <row r="141" spans="2:19" x14ac:dyDescent="0.25">
      <c r="B141" s="1">
        <v>13394</v>
      </c>
      <c r="C141" s="3">
        <f t="shared" si="21"/>
        <v>7009.5174223329532</v>
      </c>
      <c r="D141" s="3">
        <f t="shared" si="24"/>
        <v>23.583972561832436</v>
      </c>
      <c r="M141" s="1">
        <v>13394</v>
      </c>
      <c r="R141" s="2"/>
    </row>
    <row r="142" spans="2:19" x14ac:dyDescent="0.25">
      <c r="B142" s="1">
        <v>13424</v>
      </c>
      <c r="C142" s="3">
        <f t="shared" si="21"/>
        <v>5929.9618481480911</v>
      </c>
      <c r="D142" s="3">
        <f t="shared" si="24"/>
        <v>20.44442581513778</v>
      </c>
      <c r="M142" s="1">
        <v>13424</v>
      </c>
      <c r="R142" s="2"/>
    </row>
    <row r="143" spans="2:19" x14ac:dyDescent="0.25">
      <c r="B143" s="1">
        <v>13455</v>
      </c>
      <c r="C143" s="3">
        <f t="shared" si="21"/>
        <v>4847.2575702051899</v>
      </c>
      <c r="D143" s="3">
        <f t="shared" si="24"/>
        <v>17.295722057098597</v>
      </c>
      <c r="M143" s="1">
        <v>13455</v>
      </c>
      <c r="R143" s="2"/>
    </row>
    <row r="144" spans="2:19" x14ac:dyDescent="0.25">
      <c r="B144" s="1">
        <v>13485</v>
      </c>
      <c r="C144" s="3">
        <f t="shared" si="21"/>
        <v>3761.3954047849552</v>
      </c>
      <c r="D144" s="3">
        <f t="shared" si="24"/>
        <v>14.137834579765135</v>
      </c>
      <c r="M144" s="1">
        <v>13485</v>
      </c>
      <c r="R144" s="2"/>
    </row>
    <row r="145" spans="2:18" x14ac:dyDescent="0.25">
      <c r="B145" s="1">
        <v>13516</v>
      </c>
      <c r="C145" s="3">
        <f>C144-2000-(600-D145)</f>
        <v>1172.3661413822447</v>
      </c>
      <c r="D145" s="3">
        <f t="shared" si="24"/>
        <v>10.970736597289452</v>
      </c>
      <c r="M145" s="1">
        <v>13516</v>
      </c>
      <c r="R145" s="2"/>
    </row>
    <row r="146" spans="2:18" x14ac:dyDescent="0.25">
      <c r="B146" s="1">
        <v>13547</v>
      </c>
      <c r="C146" s="3">
        <f t="shared" si="21"/>
        <v>75.785542627942959</v>
      </c>
      <c r="D146" s="3">
        <f t="shared" si="24"/>
        <v>3.4194012456982139</v>
      </c>
      <c r="M146" s="1">
        <v>13547</v>
      </c>
      <c r="R146" s="2"/>
    </row>
    <row r="147" spans="2:18" x14ac:dyDescent="0.25">
      <c r="B147" s="1">
        <v>13575</v>
      </c>
      <c r="M147" s="1">
        <v>13575</v>
      </c>
    </row>
    <row r="148" spans="2:18" x14ac:dyDescent="0.25">
      <c r="B148" s="1">
        <v>13606</v>
      </c>
      <c r="D148" s="3">
        <f t="shared" si="24"/>
        <v>0</v>
      </c>
      <c r="M148" s="1">
        <v>13606</v>
      </c>
      <c r="O148" s="3">
        <f t="shared" ref="O148:O192" si="25">N147/100*$F$2/12</f>
        <v>0</v>
      </c>
    </row>
    <row r="149" spans="2:18" x14ac:dyDescent="0.25">
      <c r="B149" s="1">
        <v>13636</v>
      </c>
      <c r="D149" s="3">
        <f t="shared" si="24"/>
        <v>0</v>
      </c>
      <c r="M149" s="1">
        <v>13636</v>
      </c>
      <c r="O149" s="3">
        <f t="shared" si="25"/>
        <v>0</v>
      </c>
    </row>
    <row r="150" spans="2:18" x14ac:dyDescent="0.25">
      <c r="B150" s="1">
        <v>13667</v>
      </c>
      <c r="D150" s="3">
        <f t="shared" si="24"/>
        <v>0</v>
      </c>
      <c r="M150" s="1">
        <v>13667</v>
      </c>
      <c r="O150" s="3">
        <f t="shared" si="25"/>
        <v>0</v>
      </c>
    </row>
    <row r="151" spans="2:18" x14ac:dyDescent="0.25">
      <c r="B151" s="1">
        <v>13697</v>
      </c>
      <c r="D151" s="3">
        <f t="shared" si="24"/>
        <v>0</v>
      </c>
      <c r="M151" s="1">
        <v>13697</v>
      </c>
      <c r="O151" s="3">
        <f t="shared" si="25"/>
        <v>0</v>
      </c>
    </row>
    <row r="152" spans="2:18" x14ac:dyDescent="0.25">
      <c r="B152" s="1">
        <v>13728</v>
      </c>
      <c r="D152" s="3">
        <f t="shared" si="24"/>
        <v>0</v>
      </c>
      <c r="M152" s="1">
        <v>13728</v>
      </c>
      <c r="O152" s="3">
        <f t="shared" si="25"/>
        <v>0</v>
      </c>
    </row>
    <row r="153" spans="2:18" x14ac:dyDescent="0.25">
      <c r="B153" s="1">
        <v>13759</v>
      </c>
      <c r="D153" s="3">
        <f t="shared" si="24"/>
        <v>0</v>
      </c>
      <c r="M153" s="1">
        <v>13759</v>
      </c>
      <c r="O153" s="3">
        <f t="shared" si="25"/>
        <v>0</v>
      </c>
    </row>
    <row r="154" spans="2:18" x14ac:dyDescent="0.25">
      <c r="B154" s="1">
        <v>13789</v>
      </c>
      <c r="D154" s="3">
        <f t="shared" si="24"/>
        <v>0</v>
      </c>
      <c r="M154" s="1">
        <v>13789</v>
      </c>
      <c r="O154" s="3">
        <f t="shared" si="25"/>
        <v>0</v>
      </c>
    </row>
    <row r="155" spans="2:18" x14ac:dyDescent="0.25">
      <c r="B155" s="1">
        <v>13820</v>
      </c>
      <c r="D155" s="3">
        <f t="shared" si="24"/>
        <v>0</v>
      </c>
      <c r="M155" s="1">
        <v>13820</v>
      </c>
      <c r="O155" s="3">
        <f t="shared" si="25"/>
        <v>0</v>
      </c>
    </row>
    <row r="156" spans="2:18" x14ac:dyDescent="0.25">
      <c r="B156" s="1">
        <v>13850</v>
      </c>
      <c r="D156" s="3">
        <f t="shared" si="24"/>
        <v>0</v>
      </c>
      <c r="M156" s="1">
        <v>13850</v>
      </c>
      <c r="O156" s="3">
        <f t="shared" si="25"/>
        <v>0</v>
      </c>
    </row>
    <row r="157" spans="2:18" x14ac:dyDescent="0.25">
      <c r="B157" s="1">
        <v>13881</v>
      </c>
      <c r="D157" s="3">
        <f t="shared" si="24"/>
        <v>0</v>
      </c>
      <c r="M157" s="1">
        <v>13881</v>
      </c>
      <c r="O157" s="3">
        <f t="shared" si="25"/>
        <v>0</v>
      </c>
    </row>
    <row r="158" spans="2:18" x14ac:dyDescent="0.25">
      <c r="B158" s="1">
        <v>13912</v>
      </c>
      <c r="D158" s="3">
        <f t="shared" si="24"/>
        <v>0</v>
      </c>
      <c r="M158" s="1">
        <v>13912</v>
      </c>
      <c r="O158" s="3">
        <f t="shared" si="25"/>
        <v>0</v>
      </c>
    </row>
    <row r="159" spans="2:18" x14ac:dyDescent="0.25">
      <c r="B159" s="1">
        <v>13940</v>
      </c>
      <c r="D159" s="3">
        <f t="shared" si="24"/>
        <v>0</v>
      </c>
      <c r="M159" s="1">
        <v>13940</v>
      </c>
      <c r="O159" s="3">
        <f t="shared" si="25"/>
        <v>0</v>
      </c>
    </row>
    <row r="160" spans="2:18" x14ac:dyDescent="0.25">
      <c r="B160" s="1">
        <v>13971</v>
      </c>
      <c r="D160" s="3">
        <f t="shared" si="24"/>
        <v>0</v>
      </c>
      <c r="M160" s="1">
        <v>13971</v>
      </c>
      <c r="O160" s="3">
        <f t="shared" si="25"/>
        <v>0</v>
      </c>
    </row>
    <row r="161" spans="2:15" x14ac:dyDescent="0.25">
      <c r="B161" s="1">
        <v>14001</v>
      </c>
      <c r="D161" s="3">
        <f t="shared" si="24"/>
        <v>0</v>
      </c>
      <c r="M161" s="1">
        <v>14001</v>
      </c>
      <c r="O161" s="3">
        <f t="shared" si="25"/>
        <v>0</v>
      </c>
    </row>
    <row r="162" spans="2:15" x14ac:dyDescent="0.25">
      <c r="B162" s="1">
        <v>14032</v>
      </c>
      <c r="D162" s="3">
        <f t="shared" si="24"/>
        <v>0</v>
      </c>
      <c r="M162" s="1">
        <v>14032</v>
      </c>
      <c r="O162" s="3">
        <f t="shared" si="25"/>
        <v>0</v>
      </c>
    </row>
    <row r="163" spans="2:15" x14ac:dyDescent="0.25">
      <c r="B163" s="1">
        <v>14062</v>
      </c>
      <c r="D163" s="3">
        <f t="shared" si="24"/>
        <v>0</v>
      </c>
      <c r="M163" s="1">
        <v>14062</v>
      </c>
      <c r="O163" s="3">
        <f t="shared" si="25"/>
        <v>0</v>
      </c>
    </row>
    <row r="164" spans="2:15" x14ac:dyDescent="0.25">
      <c r="B164" s="1">
        <v>14093</v>
      </c>
      <c r="D164" s="3">
        <f t="shared" si="24"/>
        <v>0</v>
      </c>
      <c r="M164" s="1">
        <v>14093</v>
      </c>
      <c r="O164" s="3">
        <f t="shared" si="25"/>
        <v>0</v>
      </c>
    </row>
    <row r="165" spans="2:15" x14ac:dyDescent="0.25">
      <c r="B165" s="1">
        <v>14124</v>
      </c>
      <c r="D165" s="3">
        <f t="shared" si="24"/>
        <v>0</v>
      </c>
      <c r="M165" s="1">
        <v>14124</v>
      </c>
      <c r="O165" s="3">
        <f t="shared" si="25"/>
        <v>0</v>
      </c>
    </row>
    <row r="166" spans="2:15" x14ac:dyDescent="0.25">
      <c r="B166" s="1">
        <v>14154</v>
      </c>
      <c r="D166" s="3">
        <f t="shared" si="24"/>
        <v>0</v>
      </c>
      <c r="M166" s="1">
        <v>14154</v>
      </c>
      <c r="O166" s="3">
        <f t="shared" si="25"/>
        <v>0</v>
      </c>
    </row>
    <row r="167" spans="2:15" x14ac:dyDescent="0.25">
      <c r="B167" s="1">
        <v>14185</v>
      </c>
      <c r="D167" s="3">
        <f t="shared" si="24"/>
        <v>0</v>
      </c>
      <c r="M167" s="1">
        <v>14185</v>
      </c>
      <c r="O167" s="3">
        <f t="shared" si="25"/>
        <v>0</v>
      </c>
    </row>
    <row r="168" spans="2:15" x14ac:dyDescent="0.25">
      <c r="B168" s="1">
        <v>14215</v>
      </c>
      <c r="D168" s="3">
        <f t="shared" si="24"/>
        <v>0</v>
      </c>
      <c r="M168" s="1">
        <v>14215</v>
      </c>
      <c r="O168" s="3">
        <f t="shared" si="25"/>
        <v>0</v>
      </c>
    </row>
    <row r="169" spans="2:15" x14ac:dyDescent="0.25">
      <c r="B169" s="1">
        <v>14246</v>
      </c>
      <c r="D169" s="3">
        <f t="shared" si="24"/>
        <v>0</v>
      </c>
      <c r="M169" s="1">
        <v>14246</v>
      </c>
      <c r="O169" s="3">
        <f t="shared" si="25"/>
        <v>0</v>
      </c>
    </row>
    <row r="170" spans="2:15" x14ac:dyDescent="0.25">
      <c r="B170" s="1">
        <v>14277</v>
      </c>
      <c r="D170" s="3">
        <f t="shared" si="24"/>
        <v>0</v>
      </c>
      <c r="M170" s="1">
        <v>14277</v>
      </c>
      <c r="O170" s="3">
        <f t="shared" si="25"/>
        <v>0</v>
      </c>
    </row>
    <row r="171" spans="2:15" x14ac:dyDescent="0.25">
      <c r="B171" s="1">
        <v>14305</v>
      </c>
      <c r="D171" s="3">
        <f t="shared" si="24"/>
        <v>0</v>
      </c>
      <c r="M171" s="1">
        <v>14305</v>
      </c>
      <c r="O171" s="3">
        <f t="shared" si="25"/>
        <v>0</v>
      </c>
    </row>
    <row r="172" spans="2:15" x14ac:dyDescent="0.25">
      <c r="B172" s="1">
        <v>14336</v>
      </c>
      <c r="D172" s="3">
        <f t="shared" si="24"/>
        <v>0</v>
      </c>
      <c r="M172" s="1">
        <v>14336</v>
      </c>
      <c r="O172" s="3">
        <f t="shared" si="25"/>
        <v>0</v>
      </c>
    </row>
    <row r="173" spans="2:15" x14ac:dyDescent="0.25">
      <c r="B173" s="1">
        <v>14366</v>
      </c>
      <c r="D173" s="3">
        <f t="shared" si="24"/>
        <v>0</v>
      </c>
      <c r="M173" s="1">
        <v>14366</v>
      </c>
      <c r="O173" s="3">
        <f t="shared" si="25"/>
        <v>0</v>
      </c>
    </row>
    <row r="174" spans="2:15" x14ac:dyDescent="0.25">
      <c r="B174" s="1">
        <v>14397</v>
      </c>
      <c r="D174" s="3">
        <f t="shared" si="24"/>
        <v>0</v>
      </c>
      <c r="M174" s="1">
        <v>14397</v>
      </c>
      <c r="O174" s="3">
        <f t="shared" si="25"/>
        <v>0</v>
      </c>
    </row>
    <row r="175" spans="2:15" x14ac:dyDescent="0.25">
      <c r="B175" s="1">
        <v>14427</v>
      </c>
      <c r="D175" s="3">
        <f t="shared" si="24"/>
        <v>0</v>
      </c>
      <c r="M175" s="1">
        <v>14427</v>
      </c>
      <c r="O175" s="3">
        <f t="shared" si="25"/>
        <v>0</v>
      </c>
    </row>
    <row r="176" spans="2:15" x14ac:dyDescent="0.25">
      <c r="B176" s="1">
        <v>14458</v>
      </c>
      <c r="D176" s="3">
        <f t="shared" si="24"/>
        <v>0</v>
      </c>
      <c r="M176" s="1">
        <v>14458</v>
      </c>
      <c r="O176" s="3">
        <f t="shared" si="25"/>
        <v>0</v>
      </c>
    </row>
    <row r="177" spans="2:15" x14ac:dyDescent="0.25">
      <c r="B177" s="1">
        <v>14489</v>
      </c>
      <c r="D177" s="3">
        <f t="shared" si="24"/>
        <v>0</v>
      </c>
      <c r="M177" s="1">
        <v>14489</v>
      </c>
      <c r="O177" s="3">
        <f t="shared" si="25"/>
        <v>0</v>
      </c>
    </row>
    <row r="178" spans="2:15" x14ac:dyDescent="0.25">
      <c r="B178" s="1">
        <v>14519</v>
      </c>
      <c r="D178" s="3">
        <f t="shared" si="24"/>
        <v>0</v>
      </c>
      <c r="M178" s="1">
        <v>14519</v>
      </c>
      <c r="O178" s="3">
        <f t="shared" si="25"/>
        <v>0</v>
      </c>
    </row>
    <row r="179" spans="2:15" x14ac:dyDescent="0.25">
      <c r="B179" s="1">
        <v>14550</v>
      </c>
      <c r="D179" s="3">
        <f t="shared" si="24"/>
        <v>0</v>
      </c>
      <c r="M179" s="1">
        <v>14550</v>
      </c>
      <c r="O179" s="3">
        <f t="shared" si="25"/>
        <v>0</v>
      </c>
    </row>
    <row r="180" spans="2:15" x14ac:dyDescent="0.25">
      <c r="B180" s="1">
        <v>14580</v>
      </c>
      <c r="D180" s="3">
        <f t="shared" si="24"/>
        <v>0</v>
      </c>
      <c r="M180" s="1">
        <v>14580</v>
      </c>
      <c r="O180" s="3">
        <f t="shared" si="25"/>
        <v>0</v>
      </c>
    </row>
    <row r="181" spans="2:15" x14ac:dyDescent="0.25">
      <c r="B181" s="1">
        <v>14611</v>
      </c>
      <c r="D181" s="3">
        <f t="shared" si="24"/>
        <v>0</v>
      </c>
      <c r="M181" s="1">
        <v>14611</v>
      </c>
      <c r="O181" s="3">
        <f t="shared" si="25"/>
        <v>0</v>
      </c>
    </row>
    <row r="182" spans="2:15" x14ac:dyDescent="0.25">
      <c r="B182" s="1">
        <v>14642</v>
      </c>
      <c r="D182" s="3">
        <f t="shared" si="24"/>
        <v>0</v>
      </c>
      <c r="M182" s="1">
        <v>14642</v>
      </c>
      <c r="O182" s="3">
        <f t="shared" si="25"/>
        <v>0</v>
      </c>
    </row>
    <row r="183" spans="2:15" x14ac:dyDescent="0.25">
      <c r="B183" s="1">
        <v>14671</v>
      </c>
      <c r="D183" s="3">
        <f t="shared" si="24"/>
        <v>0</v>
      </c>
      <c r="M183" s="1">
        <v>14671</v>
      </c>
      <c r="O183" s="3">
        <f t="shared" si="25"/>
        <v>0</v>
      </c>
    </row>
    <row r="184" spans="2:15" x14ac:dyDescent="0.25">
      <c r="B184" s="1">
        <v>14702</v>
      </c>
      <c r="D184" s="3">
        <f t="shared" si="24"/>
        <v>0</v>
      </c>
      <c r="M184" s="1">
        <v>14702</v>
      </c>
      <c r="O184" s="3">
        <f t="shared" si="25"/>
        <v>0</v>
      </c>
    </row>
    <row r="185" spans="2:15" x14ac:dyDescent="0.25">
      <c r="B185" s="1">
        <v>14732</v>
      </c>
      <c r="D185" s="3">
        <f t="shared" si="24"/>
        <v>0</v>
      </c>
      <c r="M185" s="1">
        <v>14732</v>
      </c>
      <c r="O185" s="3">
        <f t="shared" si="25"/>
        <v>0</v>
      </c>
    </row>
    <row r="186" spans="2:15" x14ac:dyDescent="0.25">
      <c r="B186" s="1">
        <v>14763</v>
      </c>
      <c r="D186" s="3">
        <f t="shared" si="24"/>
        <v>0</v>
      </c>
      <c r="M186" s="1">
        <v>14763</v>
      </c>
      <c r="O186" s="3">
        <f t="shared" si="25"/>
        <v>0</v>
      </c>
    </row>
    <row r="187" spans="2:15" x14ac:dyDescent="0.25">
      <c r="B187" s="1">
        <v>14793</v>
      </c>
      <c r="D187" s="3">
        <f t="shared" si="24"/>
        <v>0</v>
      </c>
      <c r="M187" s="1">
        <v>14793</v>
      </c>
      <c r="O187" s="3">
        <f t="shared" si="25"/>
        <v>0</v>
      </c>
    </row>
    <row r="188" spans="2:15" x14ac:dyDescent="0.25">
      <c r="B188" s="1">
        <v>14824</v>
      </c>
      <c r="D188" s="3">
        <f t="shared" si="24"/>
        <v>0</v>
      </c>
      <c r="M188" s="1">
        <v>14824</v>
      </c>
      <c r="O188" s="3">
        <f t="shared" si="25"/>
        <v>0</v>
      </c>
    </row>
    <row r="189" spans="2:15" x14ac:dyDescent="0.25">
      <c r="B189" s="1">
        <v>14855</v>
      </c>
      <c r="D189" s="3">
        <f t="shared" si="24"/>
        <v>0</v>
      </c>
      <c r="M189" s="1">
        <v>14855</v>
      </c>
      <c r="O189" s="3">
        <f t="shared" si="25"/>
        <v>0</v>
      </c>
    </row>
    <row r="190" spans="2:15" x14ac:dyDescent="0.25">
      <c r="B190" s="1">
        <v>14885</v>
      </c>
      <c r="D190" s="3">
        <f t="shared" si="24"/>
        <v>0</v>
      </c>
      <c r="M190" s="1">
        <v>14885</v>
      </c>
      <c r="O190" s="3">
        <f t="shared" si="25"/>
        <v>0</v>
      </c>
    </row>
    <row r="191" spans="2:15" x14ac:dyDescent="0.25">
      <c r="B191" s="1">
        <v>14916</v>
      </c>
      <c r="D191" s="3">
        <f t="shared" si="24"/>
        <v>0</v>
      </c>
      <c r="M191" s="1">
        <v>14916</v>
      </c>
      <c r="O191" s="3">
        <f t="shared" si="25"/>
        <v>0</v>
      </c>
    </row>
    <row r="192" spans="2:15" x14ac:dyDescent="0.25">
      <c r="B192" s="1">
        <v>14946</v>
      </c>
      <c r="D192" s="3">
        <f t="shared" si="24"/>
        <v>0</v>
      </c>
      <c r="M192" s="1">
        <v>14946</v>
      </c>
      <c r="O192" s="3">
        <f t="shared" si="25"/>
        <v>0</v>
      </c>
    </row>
    <row r="193" spans="2:19" x14ac:dyDescent="0.25">
      <c r="D193" s="3">
        <f>SUM(D72:D192)</f>
        <v>9575.6138665816561</v>
      </c>
      <c r="O193" s="3">
        <f>SUM(O72:O192)</f>
        <v>3820.2894474985455</v>
      </c>
      <c r="S193">
        <f>SUM(S72:S192)</f>
        <v>1183.549848132398</v>
      </c>
    </row>
    <row r="199" spans="2:19" x14ac:dyDescent="0.25">
      <c r="B199" t="s">
        <v>0</v>
      </c>
      <c r="D199" s="3">
        <f>(O193+S193)-D193</f>
        <v>-4571.7745709507126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55"/>
  <sheetViews>
    <sheetView tabSelected="1" topLeftCell="B1" workbookViewId="0">
      <selection activeCell="N1" sqref="N1:N2"/>
    </sheetView>
  </sheetViews>
  <sheetFormatPr baseColWidth="10" defaultRowHeight="15" x14ac:dyDescent="0.25"/>
  <cols>
    <col min="3" max="3" width="14.42578125" style="3" customWidth="1"/>
    <col min="4" max="4" width="11.42578125" style="3"/>
    <col min="14" max="19" width="11.42578125" style="3"/>
  </cols>
  <sheetData>
    <row r="1" spans="2:22" x14ac:dyDescent="0.25">
      <c r="B1" t="s">
        <v>11</v>
      </c>
      <c r="C1" s="3">
        <f>SUM(D15:D144)</f>
        <v>16921.562473793521</v>
      </c>
      <c r="M1" t="s">
        <v>11</v>
      </c>
      <c r="N1" s="3">
        <f>SUM(O15:O144)+SUM(S80:S141)</f>
        <v>18387.919214510239</v>
      </c>
    </row>
    <row r="2" spans="2:22" x14ac:dyDescent="0.25">
      <c r="B2" t="s">
        <v>12</v>
      </c>
      <c r="C2" s="3">
        <v>0</v>
      </c>
      <c r="M2" t="s">
        <v>12</v>
      </c>
      <c r="N2" s="3">
        <f>P10</f>
        <v>960</v>
      </c>
    </row>
    <row r="4" spans="2:22" x14ac:dyDescent="0.25">
      <c r="B4" t="s">
        <v>10</v>
      </c>
      <c r="C4" s="3">
        <f>SUM(F15:F148)</f>
        <v>140392</v>
      </c>
      <c r="M4" t="s">
        <v>10</v>
      </c>
      <c r="N4" s="3">
        <f>SUM(U15:V148)</f>
        <v>142288</v>
      </c>
    </row>
    <row r="5" spans="2:22" x14ac:dyDescent="0.25">
      <c r="B5" t="s">
        <v>13</v>
      </c>
      <c r="C5" s="3">
        <f>SUM(E15:E153)</f>
        <v>50000</v>
      </c>
      <c r="M5" t="s">
        <v>13</v>
      </c>
      <c r="N5" s="3">
        <f>SUM(P15:P153)-R80+SUM(W15:W153)</f>
        <v>50725.123993450179</v>
      </c>
    </row>
    <row r="9" spans="2:22" x14ac:dyDescent="0.25">
      <c r="D9" s="4" t="s">
        <v>2</v>
      </c>
      <c r="N9" s="4" t="s">
        <v>1</v>
      </c>
    </row>
    <row r="10" spans="2:22" x14ac:dyDescent="0.25">
      <c r="D10" s="3">
        <v>30000</v>
      </c>
      <c r="E10">
        <v>1.85</v>
      </c>
      <c r="F10">
        <v>3.5</v>
      </c>
      <c r="N10" s="3">
        <v>1.6</v>
      </c>
      <c r="P10" s="3">
        <f>60000/100*N10</f>
        <v>960</v>
      </c>
      <c r="Q10" s="3" t="s">
        <v>7</v>
      </c>
    </row>
    <row r="12" spans="2:22" x14ac:dyDescent="0.25">
      <c r="E12">
        <f>SUM(E14:E155)</f>
        <v>50000</v>
      </c>
      <c r="P12" s="3">
        <f>SUM(P14:P155)</f>
        <v>78000</v>
      </c>
    </row>
    <row r="13" spans="2:22" x14ac:dyDescent="0.25">
      <c r="D13" s="3" t="s">
        <v>4</v>
      </c>
      <c r="E13" t="s">
        <v>5</v>
      </c>
      <c r="F13" t="s">
        <v>6</v>
      </c>
      <c r="O13" s="3" t="s">
        <v>4</v>
      </c>
      <c r="P13" s="3" t="s">
        <v>5</v>
      </c>
      <c r="S13" s="3" t="s">
        <v>3</v>
      </c>
      <c r="U13" t="s">
        <v>9</v>
      </c>
      <c r="V13" t="s">
        <v>8</v>
      </c>
    </row>
    <row r="14" spans="2:22" x14ac:dyDescent="0.25">
      <c r="B14" s="1">
        <v>45839</v>
      </c>
      <c r="C14" s="3">
        <v>173564.64710291667</v>
      </c>
      <c r="M14" s="1">
        <v>45839</v>
      </c>
      <c r="N14" s="3">
        <v>173564.64710291667</v>
      </c>
      <c r="R14" s="3">
        <f>30000-P10</f>
        <v>29040</v>
      </c>
      <c r="V14" s="2"/>
    </row>
    <row r="15" spans="2:22" x14ac:dyDescent="0.25">
      <c r="B15" s="1">
        <v>45870</v>
      </c>
      <c r="C15" s="3">
        <f t="shared" ref="C15:C78" si="0">C14-E15-(F15-D15)</f>
        <v>173232.22593386701</v>
      </c>
      <c r="D15" s="3">
        <f>C14/100*$E$10/12</f>
        <v>267.57883095032986</v>
      </c>
      <c r="F15">
        <f t="shared" ref="F15:F78" si="1">U15+V15</f>
        <v>600</v>
      </c>
      <c r="M15" s="1">
        <v>45870</v>
      </c>
      <c r="N15" s="3">
        <f>N14-P15-(U15-O15)</f>
        <v>173232.22593386701</v>
      </c>
      <c r="O15" s="3">
        <f>N14/100*$E$10/12</f>
        <v>267.57883095032986</v>
      </c>
      <c r="R15" s="3">
        <f>R14+S15</f>
        <v>29040</v>
      </c>
      <c r="U15">
        <v>600</v>
      </c>
    </row>
    <row r="16" spans="2:22" x14ac:dyDescent="0.25">
      <c r="B16" s="1">
        <v>45901</v>
      </c>
      <c r="C16" s="3">
        <f t="shared" si="0"/>
        <v>172899.29228218173</v>
      </c>
      <c r="D16" s="3">
        <f t="shared" ref="D16:D78" si="2">C15/100*$E$10/12</f>
        <v>267.06634831471166</v>
      </c>
      <c r="F16">
        <f t="shared" si="1"/>
        <v>600</v>
      </c>
      <c r="M16" s="1">
        <v>45901</v>
      </c>
      <c r="N16" s="3">
        <f t="shared" ref="N16:N78" si="3">N15-P16-(U16-O16)</f>
        <v>172899.29228218173</v>
      </c>
      <c r="O16" s="3">
        <f t="shared" ref="O16:O78" si="4">N15/100*$E$10/12</f>
        <v>267.06634831471166</v>
      </c>
      <c r="R16" s="3">
        <f t="shared" ref="R16:R77" si="5">R15+S16</f>
        <v>29040</v>
      </c>
      <c r="U16">
        <v>600</v>
      </c>
    </row>
    <row r="17" spans="2:21" x14ac:dyDescent="0.25">
      <c r="B17" s="1">
        <v>45931</v>
      </c>
      <c r="C17" s="3">
        <f t="shared" si="0"/>
        <v>172565.84535778343</v>
      </c>
      <c r="D17" s="3">
        <f t="shared" si="2"/>
        <v>266.55307560169683</v>
      </c>
      <c r="F17">
        <f t="shared" si="1"/>
        <v>600</v>
      </c>
      <c r="M17" s="1">
        <v>45931</v>
      </c>
      <c r="N17" s="3">
        <f t="shared" si="3"/>
        <v>172565.84535778343</v>
      </c>
      <c r="O17" s="3">
        <f t="shared" si="4"/>
        <v>266.55307560169683</v>
      </c>
      <c r="R17" s="3">
        <f t="shared" si="5"/>
        <v>29040</v>
      </c>
      <c r="U17">
        <v>600</v>
      </c>
    </row>
    <row r="18" spans="2:21" x14ac:dyDescent="0.25">
      <c r="B18" s="1">
        <v>45962</v>
      </c>
      <c r="C18" s="3">
        <f t="shared" si="0"/>
        <v>171731.88436937667</v>
      </c>
      <c r="D18" s="3">
        <f t="shared" si="2"/>
        <v>266.03901159324943</v>
      </c>
      <c r="F18">
        <f t="shared" si="1"/>
        <v>1100</v>
      </c>
      <c r="M18" s="1">
        <v>45962</v>
      </c>
      <c r="N18" s="3">
        <f t="shared" si="3"/>
        <v>171731.88436937667</v>
      </c>
      <c r="O18" s="3">
        <f t="shared" si="4"/>
        <v>266.03901159324943</v>
      </c>
      <c r="R18" s="3">
        <f t="shared" si="5"/>
        <v>29040</v>
      </c>
      <c r="U18">
        <v>1100</v>
      </c>
    </row>
    <row r="19" spans="2:21" x14ac:dyDescent="0.25">
      <c r="B19" s="1">
        <v>45992</v>
      </c>
      <c r="C19" s="3">
        <f t="shared" si="0"/>
        <v>170896.63769111279</v>
      </c>
      <c r="D19" s="3">
        <f t="shared" si="2"/>
        <v>264.75332173612236</v>
      </c>
      <c r="F19">
        <f t="shared" si="1"/>
        <v>1100</v>
      </c>
      <c r="M19" s="1">
        <v>45992</v>
      </c>
      <c r="N19" s="3">
        <f t="shared" si="3"/>
        <v>170896.63769111279</v>
      </c>
      <c r="O19" s="3">
        <f t="shared" si="4"/>
        <v>264.75332173612236</v>
      </c>
      <c r="R19" s="3">
        <f t="shared" si="5"/>
        <v>29064.2</v>
      </c>
      <c r="S19" s="3">
        <f>R18*0.002*5/12</f>
        <v>24.2</v>
      </c>
      <c r="U19">
        <v>1100</v>
      </c>
    </row>
    <row r="20" spans="2:21" x14ac:dyDescent="0.25">
      <c r="B20" s="1">
        <v>46023</v>
      </c>
      <c r="C20" s="3">
        <f>C19-E20-(F20-D20)</f>
        <v>146560.10334088659</v>
      </c>
      <c r="D20" s="3">
        <f t="shared" si="2"/>
        <v>263.46564977379887</v>
      </c>
      <c r="E20">
        <v>23500</v>
      </c>
      <c r="F20">
        <f t="shared" si="1"/>
        <v>1100</v>
      </c>
      <c r="M20" s="1">
        <v>46023</v>
      </c>
      <c r="N20" s="3">
        <f t="shared" si="3"/>
        <v>168060.10334088659</v>
      </c>
      <c r="O20" s="3">
        <f t="shared" si="4"/>
        <v>263.46564977379887</v>
      </c>
      <c r="P20" s="3">
        <v>2000</v>
      </c>
      <c r="R20" s="3">
        <f t="shared" si="5"/>
        <v>29064.2</v>
      </c>
      <c r="U20">
        <v>1100</v>
      </c>
    </row>
    <row r="21" spans="2:21" x14ac:dyDescent="0.25">
      <c r="B21" s="1">
        <v>46054</v>
      </c>
      <c r="C21" s="3">
        <f t="shared" si="0"/>
        <v>145686.05016687047</v>
      </c>
      <c r="D21" s="3">
        <f t="shared" si="2"/>
        <v>225.94682598386683</v>
      </c>
      <c r="F21">
        <f t="shared" si="1"/>
        <v>1100</v>
      </c>
      <c r="M21" s="1">
        <v>46054</v>
      </c>
      <c r="N21" s="3">
        <f t="shared" si="3"/>
        <v>167219.19600020378</v>
      </c>
      <c r="O21" s="3">
        <f t="shared" si="4"/>
        <v>259.09265931720017</v>
      </c>
      <c r="R21" s="3">
        <f t="shared" si="5"/>
        <v>29064.2</v>
      </c>
      <c r="U21">
        <v>1100</v>
      </c>
    </row>
    <row r="22" spans="2:21" x14ac:dyDescent="0.25">
      <c r="B22" s="1">
        <v>46082</v>
      </c>
      <c r="C22" s="3">
        <f t="shared" si="0"/>
        <v>144810.64949421107</v>
      </c>
      <c r="D22" s="3">
        <f t="shared" si="2"/>
        <v>224.599327340592</v>
      </c>
      <c r="F22">
        <f t="shared" si="1"/>
        <v>1100</v>
      </c>
      <c r="M22" s="1">
        <v>46082</v>
      </c>
      <c r="N22" s="3">
        <f t="shared" si="3"/>
        <v>166376.99226070411</v>
      </c>
      <c r="O22" s="3">
        <f t="shared" si="4"/>
        <v>257.79626050031419</v>
      </c>
      <c r="R22" s="3">
        <f t="shared" si="5"/>
        <v>29064.2</v>
      </c>
      <c r="U22">
        <v>1100</v>
      </c>
    </row>
    <row r="23" spans="2:21" x14ac:dyDescent="0.25">
      <c r="B23" s="1">
        <v>46113</v>
      </c>
      <c r="C23" s="3">
        <f t="shared" si="0"/>
        <v>143933.89924551465</v>
      </c>
      <c r="D23" s="3">
        <f t="shared" si="2"/>
        <v>223.24975130357541</v>
      </c>
      <c r="F23">
        <f t="shared" si="1"/>
        <v>1100</v>
      </c>
      <c r="M23" s="1">
        <v>46113</v>
      </c>
      <c r="N23" s="3">
        <f t="shared" si="3"/>
        <v>165533.4901237727</v>
      </c>
      <c r="O23" s="3">
        <f t="shared" si="4"/>
        <v>256.4978630685855</v>
      </c>
      <c r="R23" s="3">
        <f t="shared" si="5"/>
        <v>29064.2</v>
      </c>
      <c r="U23">
        <v>1100</v>
      </c>
    </row>
    <row r="24" spans="2:21" x14ac:dyDescent="0.25">
      <c r="B24" s="1">
        <v>46143</v>
      </c>
      <c r="C24" s="3">
        <f t="shared" si="0"/>
        <v>143055.79734018483</v>
      </c>
      <c r="D24" s="3">
        <f t="shared" si="2"/>
        <v>221.89809467016843</v>
      </c>
      <c r="F24">
        <f t="shared" si="1"/>
        <v>1100</v>
      </c>
      <c r="M24" s="1">
        <v>46143</v>
      </c>
      <c r="N24" s="3">
        <f t="shared" si="3"/>
        <v>164688.68758771353</v>
      </c>
      <c r="O24" s="3">
        <f t="shared" si="4"/>
        <v>255.19746394081628</v>
      </c>
      <c r="R24" s="3">
        <f t="shared" si="5"/>
        <v>29064.2</v>
      </c>
      <c r="U24">
        <v>1100</v>
      </c>
    </row>
    <row r="25" spans="2:21" x14ac:dyDescent="0.25">
      <c r="B25" s="1">
        <v>46174</v>
      </c>
      <c r="C25" s="3">
        <f t="shared" si="0"/>
        <v>142176.34169441761</v>
      </c>
      <c r="D25" s="3">
        <f t="shared" si="2"/>
        <v>220.54435423278497</v>
      </c>
      <c r="F25">
        <f t="shared" si="1"/>
        <v>1100</v>
      </c>
      <c r="M25" s="1">
        <v>46174</v>
      </c>
      <c r="N25" s="3">
        <f t="shared" si="3"/>
        <v>163842.5826477446</v>
      </c>
      <c r="O25" s="3">
        <f t="shared" si="4"/>
        <v>253.89506003105836</v>
      </c>
      <c r="R25" s="3">
        <f t="shared" si="5"/>
        <v>29064.2</v>
      </c>
      <c r="U25">
        <v>1100</v>
      </c>
    </row>
    <row r="26" spans="2:21" x14ac:dyDescent="0.25">
      <c r="B26" s="1">
        <v>46204</v>
      </c>
      <c r="C26" s="3">
        <f t="shared" si="0"/>
        <v>141295.5302211965</v>
      </c>
      <c r="D26" s="3">
        <f t="shared" si="2"/>
        <v>219.18852677889387</v>
      </c>
      <c r="F26">
        <f t="shared" si="1"/>
        <v>1100</v>
      </c>
      <c r="M26" s="1">
        <v>46204</v>
      </c>
      <c r="N26" s="3">
        <f t="shared" si="3"/>
        <v>162995.17329599321</v>
      </c>
      <c r="O26" s="3">
        <f t="shared" si="4"/>
        <v>252.59064824860627</v>
      </c>
      <c r="R26" s="3">
        <f t="shared" si="5"/>
        <v>29064.2</v>
      </c>
      <c r="U26">
        <v>1100</v>
      </c>
    </row>
    <row r="27" spans="2:21" x14ac:dyDescent="0.25">
      <c r="B27" s="1">
        <v>46235</v>
      </c>
      <c r="C27" s="3">
        <f t="shared" si="0"/>
        <v>140413.36083028751</v>
      </c>
      <c r="D27" s="3">
        <f t="shared" si="2"/>
        <v>217.8306090910113</v>
      </c>
      <c r="F27">
        <f t="shared" si="1"/>
        <v>1100</v>
      </c>
      <c r="M27" s="1">
        <v>46235</v>
      </c>
      <c r="N27" s="3">
        <f t="shared" si="3"/>
        <v>162146.45752149119</v>
      </c>
      <c r="O27" s="3">
        <f t="shared" si="4"/>
        <v>251.28422549798952</v>
      </c>
      <c r="R27" s="3">
        <f t="shared" si="5"/>
        <v>29064.2</v>
      </c>
      <c r="U27">
        <v>1100</v>
      </c>
    </row>
    <row r="28" spans="2:21" x14ac:dyDescent="0.25">
      <c r="B28" s="1">
        <v>46266</v>
      </c>
      <c r="C28" s="3">
        <f t="shared" si="0"/>
        <v>139529.8314282342</v>
      </c>
      <c r="D28" s="3">
        <f t="shared" si="2"/>
        <v>216.47059794669326</v>
      </c>
      <c r="F28">
        <f t="shared" si="1"/>
        <v>1100</v>
      </c>
      <c r="M28" s="1">
        <v>46266</v>
      </c>
      <c r="N28" s="3">
        <f t="shared" si="3"/>
        <v>161296.43331017016</v>
      </c>
      <c r="O28" s="3">
        <f t="shared" si="4"/>
        <v>249.97578867896561</v>
      </c>
      <c r="R28" s="3">
        <f t="shared" si="5"/>
        <v>29064.2</v>
      </c>
      <c r="U28">
        <v>1100</v>
      </c>
    </row>
    <row r="29" spans="2:21" x14ac:dyDescent="0.25">
      <c r="B29" s="1">
        <v>46296</v>
      </c>
      <c r="C29" s="3">
        <f t="shared" si="0"/>
        <v>138644.93991835273</v>
      </c>
      <c r="D29" s="3">
        <f t="shared" si="2"/>
        <v>215.10849011852773</v>
      </c>
      <c r="F29">
        <f t="shared" si="1"/>
        <v>1100</v>
      </c>
      <c r="M29" s="1">
        <v>46296</v>
      </c>
      <c r="N29" s="3">
        <f t="shared" si="3"/>
        <v>160445.09864485668</v>
      </c>
      <c r="O29" s="3">
        <f t="shared" si="4"/>
        <v>248.66533468651235</v>
      </c>
      <c r="R29" s="3">
        <f t="shared" si="5"/>
        <v>29064.2</v>
      </c>
      <c r="U29">
        <v>1100</v>
      </c>
    </row>
    <row r="30" spans="2:21" x14ac:dyDescent="0.25">
      <c r="B30" s="1">
        <v>46327</v>
      </c>
      <c r="C30" s="3">
        <f t="shared" si="0"/>
        <v>137758.68420072686</v>
      </c>
      <c r="D30" s="3">
        <f t="shared" si="2"/>
        <v>213.74428237412712</v>
      </c>
      <c r="F30">
        <f t="shared" si="1"/>
        <v>1100</v>
      </c>
      <c r="M30" s="1">
        <v>46327</v>
      </c>
      <c r="N30" s="3">
        <f t="shared" si="3"/>
        <v>159592.4515052675</v>
      </c>
      <c r="O30" s="3">
        <f t="shared" si="4"/>
        <v>247.35286041082074</v>
      </c>
      <c r="R30" s="3">
        <f t="shared" si="5"/>
        <v>29064.2</v>
      </c>
      <c r="U30">
        <v>1100</v>
      </c>
    </row>
    <row r="31" spans="2:21" x14ac:dyDescent="0.25">
      <c r="B31" s="1">
        <v>46357</v>
      </c>
      <c r="C31" s="3">
        <f t="shared" si="0"/>
        <v>136871.06217220298</v>
      </c>
      <c r="D31" s="3">
        <f t="shared" si="2"/>
        <v>212.37797147612059</v>
      </c>
      <c r="F31">
        <f t="shared" si="1"/>
        <v>1100</v>
      </c>
      <c r="M31" s="1">
        <v>46357</v>
      </c>
      <c r="N31" s="3">
        <f t="shared" si="3"/>
        <v>158738.48986800478</v>
      </c>
      <c r="O31" s="3">
        <f t="shared" si="4"/>
        <v>246.03836273728737</v>
      </c>
      <c r="R31" s="3">
        <f t="shared" si="5"/>
        <v>29122.328400000002</v>
      </c>
      <c r="S31" s="3">
        <f>R30*0.002</f>
        <v>58.128399999999999</v>
      </c>
      <c r="U31">
        <v>1100</v>
      </c>
    </row>
    <row r="32" spans="2:21" x14ac:dyDescent="0.25">
      <c r="B32" s="1">
        <v>46388</v>
      </c>
      <c r="C32" s="3">
        <f t="shared" si="0"/>
        <v>125482.07172638513</v>
      </c>
      <c r="D32" s="3">
        <f t="shared" si="2"/>
        <v>211.00955418214627</v>
      </c>
      <c r="E32">
        <v>10500</v>
      </c>
      <c r="F32">
        <f t="shared" si="1"/>
        <v>1100</v>
      </c>
      <c r="M32" s="1">
        <v>46388</v>
      </c>
      <c r="N32" s="3">
        <f t="shared" si="3"/>
        <v>155883.21170655129</v>
      </c>
      <c r="O32" s="3">
        <f t="shared" si="4"/>
        <v>244.72183854650737</v>
      </c>
      <c r="P32" s="3">
        <v>2000</v>
      </c>
      <c r="R32" s="3">
        <f t="shared" si="5"/>
        <v>29122.328400000002</v>
      </c>
      <c r="U32">
        <v>1100</v>
      </c>
    </row>
    <row r="33" spans="2:21" x14ac:dyDescent="0.25">
      <c r="B33" s="1">
        <v>46419</v>
      </c>
      <c r="C33" s="3">
        <f t="shared" si="0"/>
        <v>124575.52325362997</v>
      </c>
      <c r="D33" s="3">
        <f t="shared" si="2"/>
        <v>193.45152724484376</v>
      </c>
      <c r="F33">
        <f t="shared" si="1"/>
        <v>1100</v>
      </c>
      <c r="M33" s="1">
        <v>46419</v>
      </c>
      <c r="N33" s="3">
        <f t="shared" si="3"/>
        <v>155023.53165793221</v>
      </c>
      <c r="O33" s="3">
        <f t="shared" si="4"/>
        <v>240.31995138093325</v>
      </c>
      <c r="R33" s="3">
        <f t="shared" si="5"/>
        <v>29122.328400000002</v>
      </c>
      <c r="U33">
        <v>1100</v>
      </c>
    </row>
    <row r="34" spans="2:21" x14ac:dyDescent="0.25">
      <c r="B34" s="1">
        <v>46447</v>
      </c>
      <c r="C34" s="3">
        <f t="shared" si="0"/>
        <v>123667.57718531265</v>
      </c>
      <c r="D34" s="3">
        <f t="shared" si="2"/>
        <v>192.05393168267952</v>
      </c>
      <c r="F34">
        <f t="shared" si="1"/>
        <v>1100</v>
      </c>
      <c r="M34" s="1">
        <v>46447</v>
      </c>
      <c r="N34" s="3">
        <f t="shared" si="3"/>
        <v>154162.52626923818</v>
      </c>
      <c r="O34" s="3">
        <f t="shared" si="4"/>
        <v>238.99461130597879</v>
      </c>
      <c r="R34" s="3">
        <f t="shared" si="5"/>
        <v>29122.328400000002</v>
      </c>
      <c r="U34">
        <v>1100</v>
      </c>
    </row>
    <row r="35" spans="2:21" x14ac:dyDescent="0.25">
      <c r="B35" s="1">
        <v>46478</v>
      </c>
      <c r="C35" s="3">
        <f t="shared" si="0"/>
        <v>122758.23136680668</v>
      </c>
      <c r="D35" s="3">
        <f t="shared" si="2"/>
        <v>190.65418149402367</v>
      </c>
      <c r="F35">
        <f t="shared" si="1"/>
        <v>1100</v>
      </c>
      <c r="M35" s="1">
        <v>46478</v>
      </c>
      <c r="N35" s="3">
        <f t="shared" si="3"/>
        <v>153300.19349723659</v>
      </c>
      <c r="O35" s="3">
        <f t="shared" si="4"/>
        <v>237.66722799840886</v>
      </c>
      <c r="R35" s="3">
        <f t="shared" si="5"/>
        <v>29122.328400000002</v>
      </c>
      <c r="U35">
        <v>1100</v>
      </c>
    </row>
    <row r="36" spans="2:21" x14ac:dyDescent="0.25">
      <c r="B36" s="1">
        <v>46508</v>
      </c>
      <c r="C36" s="3">
        <f t="shared" si="0"/>
        <v>121847.48364016383</v>
      </c>
      <c r="D36" s="3">
        <f t="shared" si="2"/>
        <v>189.25227335716031</v>
      </c>
      <c r="F36">
        <f t="shared" si="1"/>
        <v>1100</v>
      </c>
      <c r="M36" s="1">
        <v>46508</v>
      </c>
      <c r="N36" s="3">
        <f t="shared" si="3"/>
        <v>152436.53129554482</v>
      </c>
      <c r="O36" s="3">
        <f t="shared" si="4"/>
        <v>236.33779830823974</v>
      </c>
      <c r="R36" s="3">
        <f t="shared" si="5"/>
        <v>29122.328400000002</v>
      </c>
      <c r="U36">
        <v>1100</v>
      </c>
    </row>
    <row r="37" spans="2:21" x14ac:dyDescent="0.25">
      <c r="B37" s="1">
        <v>46539</v>
      </c>
      <c r="C37" s="3">
        <f t="shared" si="0"/>
        <v>120935.33184410908</v>
      </c>
      <c r="D37" s="3">
        <f t="shared" si="2"/>
        <v>187.84820394525261</v>
      </c>
      <c r="F37">
        <f t="shared" si="1"/>
        <v>1100</v>
      </c>
      <c r="M37" s="1">
        <v>46539</v>
      </c>
      <c r="N37" s="3">
        <f t="shared" si="3"/>
        <v>151571.53761462544</v>
      </c>
      <c r="O37" s="3">
        <f t="shared" si="4"/>
        <v>235.00631908063158</v>
      </c>
      <c r="R37" s="3">
        <f t="shared" si="5"/>
        <v>29122.328400000002</v>
      </c>
      <c r="U37">
        <v>1100</v>
      </c>
    </row>
    <row r="38" spans="2:21" x14ac:dyDescent="0.25">
      <c r="B38" s="1">
        <v>46569</v>
      </c>
      <c r="C38" s="3">
        <f t="shared" si="0"/>
        <v>120021.77381403542</v>
      </c>
      <c r="D38" s="3">
        <f t="shared" si="2"/>
        <v>186.44196992633485</v>
      </c>
      <c r="F38">
        <f t="shared" si="1"/>
        <v>1100</v>
      </c>
      <c r="M38" s="1">
        <v>46569</v>
      </c>
      <c r="N38" s="3">
        <f t="shared" si="3"/>
        <v>150705.21040178131</v>
      </c>
      <c r="O38" s="3">
        <f t="shared" si="4"/>
        <v>233.67278715588088</v>
      </c>
      <c r="R38" s="3">
        <f t="shared" si="5"/>
        <v>29122.328400000002</v>
      </c>
      <c r="U38">
        <v>1100</v>
      </c>
    </row>
    <row r="39" spans="2:21" x14ac:dyDescent="0.25">
      <c r="B39" s="1">
        <v>46600</v>
      </c>
      <c r="C39" s="3">
        <f t="shared" si="0"/>
        <v>119106.80738199872</v>
      </c>
      <c r="D39" s="3">
        <f t="shared" si="2"/>
        <v>185.03356796330459</v>
      </c>
      <c r="F39">
        <f t="shared" si="1"/>
        <v>1100</v>
      </c>
      <c r="M39" s="1">
        <v>46600</v>
      </c>
      <c r="N39" s="3">
        <f t="shared" si="3"/>
        <v>149837.54760115073</v>
      </c>
      <c r="O39" s="3">
        <f t="shared" si="4"/>
        <v>232.33719936941284</v>
      </c>
      <c r="R39" s="3">
        <f t="shared" si="5"/>
        <v>29122.328400000002</v>
      </c>
      <c r="U39">
        <v>1100</v>
      </c>
    </row>
    <row r="40" spans="2:21" x14ac:dyDescent="0.25">
      <c r="B40" s="1">
        <v>46631</v>
      </c>
      <c r="C40" s="3">
        <f t="shared" si="0"/>
        <v>118190.43037671264</v>
      </c>
      <c r="D40" s="3">
        <f t="shared" si="2"/>
        <v>183.62299471391472</v>
      </c>
      <c r="F40">
        <f t="shared" si="1"/>
        <v>1100</v>
      </c>
      <c r="M40" s="1">
        <v>46631</v>
      </c>
      <c r="N40" s="3">
        <f t="shared" si="3"/>
        <v>148968.5471537025</v>
      </c>
      <c r="O40" s="3">
        <f t="shared" si="4"/>
        <v>230.99955255177406</v>
      </c>
      <c r="R40" s="3">
        <f t="shared" si="5"/>
        <v>29122.328400000002</v>
      </c>
      <c r="U40">
        <v>1100</v>
      </c>
    </row>
    <row r="41" spans="2:21" x14ac:dyDescent="0.25">
      <c r="B41" s="1">
        <v>46661</v>
      </c>
      <c r="C41" s="3">
        <f t="shared" si="0"/>
        <v>117272.64062354341</v>
      </c>
      <c r="D41" s="3">
        <f t="shared" si="2"/>
        <v>182.2102468307653</v>
      </c>
      <c r="F41">
        <f t="shared" si="1"/>
        <v>1100</v>
      </c>
      <c r="M41" s="1">
        <v>46661</v>
      </c>
      <c r="N41" s="3">
        <f t="shared" si="3"/>
        <v>148098.20699723111</v>
      </c>
      <c r="O41" s="3">
        <f t="shared" si="4"/>
        <v>229.65984352862472</v>
      </c>
      <c r="R41" s="3">
        <f t="shared" si="5"/>
        <v>29122.328400000002</v>
      </c>
      <c r="U41">
        <v>1100</v>
      </c>
    </row>
    <row r="42" spans="2:21" x14ac:dyDescent="0.25">
      <c r="B42" s="1">
        <v>46692</v>
      </c>
      <c r="C42" s="3">
        <f t="shared" si="0"/>
        <v>116353.4359445047</v>
      </c>
      <c r="D42" s="3">
        <f t="shared" si="2"/>
        <v>180.79532096129608</v>
      </c>
      <c r="F42">
        <f t="shared" si="1"/>
        <v>1100</v>
      </c>
      <c r="M42" s="1">
        <v>46692</v>
      </c>
      <c r="N42" s="3">
        <f t="shared" si="3"/>
        <v>147226.52506635184</v>
      </c>
      <c r="O42" s="3">
        <f t="shared" si="4"/>
        <v>228.31806912073134</v>
      </c>
      <c r="R42" s="3">
        <f t="shared" si="5"/>
        <v>29122.328400000002</v>
      </c>
      <c r="U42">
        <v>1100</v>
      </c>
    </row>
    <row r="43" spans="2:21" x14ac:dyDescent="0.25">
      <c r="B43" s="1">
        <v>46722</v>
      </c>
      <c r="C43" s="3">
        <f t="shared" si="0"/>
        <v>115432.81415825248</v>
      </c>
      <c r="D43" s="3">
        <f t="shared" si="2"/>
        <v>179.37821374777809</v>
      </c>
      <c r="F43">
        <f t="shared" si="1"/>
        <v>1100</v>
      </c>
      <c r="M43" s="1">
        <v>46722</v>
      </c>
      <c r="N43" s="3">
        <f t="shared" si="3"/>
        <v>146353.49929249581</v>
      </c>
      <c r="O43" s="3">
        <f t="shared" si="4"/>
        <v>226.9742261439591</v>
      </c>
      <c r="R43" s="3">
        <f t="shared" si="5"/>
        <v>29180.573056800004</v>
      </c>
      <c r="S43" s="3">
        <f>R42*0.002</f>
        <v>58.244656800000008</v>
      </c>
      <c r="U43">
        <v>1100</v>
      </c>
    </row>
    <row r="44" spans="2:21" x14ac:dyDescent="0.25">
      <c r="B44" s="1">
        <v>46753</v>
      </c>
      <c r="C44" s="3">
        <f t="shared" si="0"/>
        <v>112510.77308007979</v>
      </c>
      <c r="D44" s="3">
        <f t="shared" si="2"/>
        <v>177.95892182730594</v>
      </c>
      <c r="E44">
        <v>2000</v>
      </c>
      <c r="F44">
        <f t="shared" si="1"/>
        <v>1100</v>
      </c>
      <c r="M44" s="1">
        <v>46753</v>
      </c>
      <c r="N44" s="3">
        <f t="shared" si="3"/>
        <v>143479.12760390507</v>
      </c>
      <c r="O44" s="3">
        <f t="shared" si="4"/>
        <v>225.62831140926437</v>
      </c>
      <c r="P44" s="3">
        <v>2000</v>
      </c>
      <c r="R44" s="3">
        <f t="shared" si="5"/>
        <v>29180.573056800004</v>
      </c>
      <c r="U44">
        <v>1100</v>
      </c>
    </row>
    <row r="45" spans="2:21" x14ac:dyDescent="0.25">
      <c r="B45" s="1">
        <v>46784</v>
      </c>
      <c r="C45" s="3">
        <f t="shared" si="0"/>
        <v>111584.22718857824</v>
      </c>
      <c r="D45" s="3">
        <f t="shared" si="2"/>
        <v>173.45410849845635</v>
      </c>
      <c r="F45">
        <f t="shared" si="1"/>
        <v>1100</v>
      </c>
      <c r="M45" s="1">
        <v>46784</v>
      </c>
      <c r="N45" s="3">
        <f t="shared" si="3"/>
        <v>142600.32459229443</v>
      </c>
      <c r="O45" s="3">
        <f t="shared" si="4"/>
        <v>221.19698838935366</v>
      </c>
      <c r="R45" s="3">
        <f t="shared" si="5"/>
        <v>29180.573056800004</v>
      </c>
      <c r="U45">
        <v>1100</v>
      </c>
    </row>
    <row r="46" spans="2:21" x14ac:dyDescent="0.25">
      <c r="B46" s="1">
        <v>46813</v>
      </c>
      <c r="C46" s="3">
        <f t="shared" si="0"/>
        <v>110656.25287216064</v>
      </c>
      <c r="D46" s="3">
        <f t="shared" si="2"/>
        <v>172.02568358239145</v>
      </c>
      <c r="F46">
        <f t="shared" si="1"/>
        <v>1100</v>
      </c>
      <c r="M46" s="1">
        <v>46813</v>
      </c>
      <c r="N46" s="3">
        <f t="shared" si="3"/>
        <v>141720.16675937423</v>
      </c>
      <c r="O46" s="3">
        <f t="shared" si="4"/>
        <v>219.84216707978726</v>
      </c>
      <c r="R46" s="3">
        <f t="shared" si="5"/>
        <v>29180.573056800004</v>
      </c>
      <c r="U46">
        <v>1100</v>
      </c>
    </row>
    <row r="47" spans="2:21" x14ac:dyDescent="0.25">
      <c r="B47" s="1">
        <v>46844</v>
      </c>
      <c r="C47" s="3">
        <f t="shared" si="0"/>
        <v>109726.84792867188</v>
      </c>
      <c r="D47" s="3">
        <f t="shared" si="2"/>
        <v>170.59505651124766</v>
      </c>
      <c r="F47">
        <f t="shared" si="1"/>
        <v>1100</v>
      </c>
      <c r="M47" s="1">
        <v>46844</v>
      </c>
      <c r="N47" s="3">
        <f t="shared" si="3"/>
        <v>140838.65201646159</v>
      </c>
      <c r="O47" s="3">
        <f t="shared" si="4"/>
        <v>218.48525708736861</v>
      </c>
      <c r="R47" s="3">
        <f t="shared" si="5"/>
        <v>29180.573056800004</v>
      </c>
      <c r="U47">
        <v>1100</v>
      </c>
    </row>
    <row r="48" spans="2:21" x14ac:dyDescent="0.25">
      <c r="B48" s="1">
        <v>46874</v>
      </c>
      <c r="C48" s="3">
        <f t="shared" si="0"/>
        <v>108796.01015256191</v>
      </c>
      <c r="D48" s="3">
        <f t="shared" si="2"/>
        <v>169.16222389003582</v>
      </c>
      <c r="F48">
        <f t="shared" si="1"/>
        <v>1100</v>
      </c>
      <c r="M48" s="1">
        <v>46874</v>
      </c>
      <c r="N48" s="3">
        <f t="shared" si="3"/>
        <v>139955.77827165363</v>
      </c>
      <c r="O48" s="3">
        <f t="shared" si="4"/>
        <v>217.12625519204494</v>
      </c>
      <c r="R48" s="3">
        <f t="shared" si="5"/>
        <v>29180.573056800004</v>
      </c>
      <c r="U48">
        <v>1100</v>
      </c>
    </row>
    <row r="49" spans="2:21" x14ac:dyDescent="0.25">
      <c r="B49" s="1">
        <v>46905</v>
      </c>
      <c r="C49" s="3">
        <f t="shared" si="0"/>
        <v>107863.73733488044</v>
      </c>
      <c r="D49" s="3">
        <f t="shared" si="2"/>
        <v>167.72718231853295</v>
      </c>
      <c r="F49">
        <f t="shared" si="1"/>
        <v>1100</v>
      </c>
      <c r="M49" s="1">
        <v>46905</v>
      </c>
      <c r="N49" s="3">
        <f t="shared" si="3"/>
        <v>139071.54342982243</v>
      </c>
      <c r="O49" s="3">
        <f t="shared" si="4"/>
        <v>215.76515816879939</v>
      </c>
      <c r="R49" s="3">
        <f t="shared" si="5"/>
        <v>29180.573056800004</v>
      </c>
      <c r="U49">
        <v>1100</v>
      </c>
    </row>
    <row r="50" spans="2:21" x14ac:dyDescent="0.25">
      <c r="B50" s="1">
        <v>46935</v>
      </c>
      <c r="C50" s="3">
        <f t="shared" si="0"/>
        <v>106930.02726327171</v>
      </c>
      <c r="D50" s="3">
        <f t="shared" si="2"/>
        <v>166.28992839127403</v>
      </c>
      <c r="F50">
        <f t="shared" si="1"/>
        <v>1100</v>
      </c>
      <c r="M50" s="1">
        <v>46935</v>
      </c>
      <c r="N50" s="3">
        <f t="shared" si="3"/>
        <v>138185.94539261007</v>
      </c>
      <c r="O50" s="3">
        <f t="shared" si="4"/>
        <v>214.4019627876429</v>
      </c>
      <c r="R50" s="3">
        <f t="shared" si="5"/>
        <v>29180.573056800004</v>
      </c>
      <c r="U50">
        <v>1100</v>
      </c>
    </row>
    <row r="51" spans="2:21" x14ac:dyDescent="0.25">
      <c r="B51" s="1">
        <v>46966</v>
      </c>
      <c r="C51" s="3">
        <f t="shared" si="0"/>
        <v>105994.87772196926</v>
      </c>
      <c r="D51" s="3">
        <f t="shared" si="2"/>
        <v>164.85045869754387</v>
      </c>
      <c r="F51">
        <f t="shared" si="1"/>
        <v>1100</v>
      </c>
      <c r="M51" s="1">
        <v>46966</v>
      </c>
      <c r="N51" s="3">
        <f t="shared" si="3"/>
        <v>137298.98205842369</v>
      </c>
      <c r="O51" s="3">
        <f t="shared" si="4"/>
        <v>213.03666581360721</v>
      </c>
      <c r="R51" s="3">
        <f t="shared" si="5"/>
        <v>29180.573056800004</v>
      </c>
      <c r="U51">
        <v>1100</v>
      </c>
    </row>
    <row r="52" spans="2:21" x14ac:dyDescent="0.25">
      <c r="B52" s="1">
        <v>46997</v>
      </c>
      <c r="C52" s="3">
        <f t="shared" si="0"/>
        <v>105058.28649179063</v>
      </c>
      <c r="D52" s="3">
        <f t="shared" si="2"/>
        <v>163.40876982136928</v>
      </c>
      <c r="F52">
        <f t="shared" si="1"/>
        <v>1100</v>
      </c>
      <c r="M52" s="1">
        <v>46997</v>
      </c>
      <c r="N52" s="3">
        <f t="shared" si="3"/>
        <v>136410.65132243044</v>
      </c>
      <c r="O52" s="3">
        <f t="shared" si="4"/>
        <v>211.66926400673654</v>
      </c>
      <c r="R52" s="3">
        <f t="shared" si="5"/>
        <v>29180.573056800004</v>
      </c>
      <c r="U52">
        <v>1100</v>
      </c>
    </row>
    <row r="53" spans="2:21" x14ac:dyDescent="0.25">
      <c r="B53" s="1">
        <v>47027</v>
      </c>
      <c r="C53" s="3">
        <f t="shared" si="0"/>
        <v>104120.25135013214</v>
      </c>
      <c r="D53" s="3">
        <f t="shared" si="2"/>
        <v>161.96485834151056</v>
      </c>
      <c r="F53">
        <f t="shared" si="1"/>
        <v>1100</v>
      </c>
      <c r="M53" s="1">
        <v>47027</v>
      </c>
      <c r="N53" s="3">
        <f t="shared" si="3"/>
        <v>135520.9510765525</v>
      </c>
      <c r="O53" s="3">
        <f t="shared" si="4"/>
        <v>210.29975412208026</v>
      </c>
      <c r="R53" s="3">
        <f t="shared" si="5"/>
        <v>29180.573056800004</v>
      </c>
      <c r="U53">
        <v>1100</v>
      </c>
    </row>
    <row r="54" spans="2:21" x14ac:dyDescent="0.25">
      <c r="B54" s="1">
        <v>47058</v>
      </c>
      <c r="C54" s="3">
        <f t="shared" si="0"/>
        <v>103180.7700709636</v>
      </c>
      <c r="D54" s="3">
        <f t="shared" si="2"/>
        <v>160.51872083145372</v>
      </c>
      <c r="F54">
        <f t="shared" si="1"/>
        <v>1100</v>
      </c>
      <c r="M54" s="1">
        <v>47058</v>
      </c>
      <c r="N54" s="3">
        <f t="shared" si="3"/>
        <v>134629.8792094622</v>
      </c>
      <c r="O54" s="3">
        <f t="shared" si="4"/>
        <v>208.92813290968513</v>
      </c>
      <c r="R54" s="3">
        <f t="shared" si="5"/>
        <v>29180.573056800004</v>
      </c>
      <c r="U54">
        <v>1100</v>
      </c>
    </row>
    <row r="55" spans="2:21" x14ac:dyDescent="0.25">
      <c r="B55" s="1">
        <v>47088</v>
      </c>
      <c r="C55" s="3">
        <f t="shared" si="0"/>
        <v>102239.84042482299</v>
      </c>
      <c r="D55" s="3">
        <f t="shared" si="2"/>
        <v>159.07035385940222</v>
      </c>
      <c r="F55">
        <f t="shared" si="1"/>
        <v>1100</v>
      </c>
      <c r="M55" s="1">
        <v>47088</v>
      </c>
      <c r="N55" s="3">
        <f t="shared" si="3"/>
        <v>133737.43360657679</v>
      </c>
      <c r="O55" s="3">
        <f t="shared" si="4"/>
        <v>207.55439711458757</v>
      </c>
      <c r="R55" s="3">
        <f t="shared" si="5"/>
        <v>29238.934202913602</v>
      </c>
      <c r="S55" s="3">
        <f>R54*0.002</f>
        <v>58.361146113600007</v>
      </c>
      <c r="U55">
        <v>1100</v>
      </c>
    </row>
    <row r="56" spans="2:21" x14ac:dyDescent="0.25">
      <c r="B56" s="1">
        <v>47119</v>
      </c>
      <c r="C56" s="3">
        <f t="shared" si="0"/>
        <v>99297.460178811263</v>
      </c>
      <c r="D56" s="3">
        <f t="shared" si="2"/>
        <v>157.6197539882688</v>
      </c>
      <c r="E56">
        <v>2000</v>
      </c>
      <c r="F56">
        <f t="shared" si="1"/>
        <v>1100</v>
      </c>
      <c r="M56" s="1">
        <v>47119</v>
      </c>
      <c r="N56" s="3">
        <f t="shared" si="3"/>
        <v>130843.6121500536</v>
      </c>
      <c r="O56" s="3">
        <f t="shared" si="4"/>
        <v>206.17854347680588</v>
      </c>
      <c r="P56" s="3">
        <v>2000</v>
      </c>
      <c r="R56" s="3">
        <f t="shared" si="5"/>
        <v>29238.934202913602</v>
      </c>
      <c r="U56">
        <v>1100</v>
      </c>
    </row>
    <row r="57" spans="2:21" x14ac:dyDescent="0.25">
      <c r="B57" s="1">
        <v>47150</v>
      </c>
      <c r="C57" s="3">
        <f t="shared" si="0"/>
        <v>98350.54376325359</v>
      </c>
      <c r="D57" s="3">
        <f t="shared" si="2"/>
        <v>153.08358444233406</v>
      </c>
      <c r="F57">
        <f t="shared" si="1"/>
        <v>1100</v>
      </c>
      <c r="M57" s="1">
        <v>47150</v>
      </c>
      <c r="N57" s="3">
        <f t="shared" si="3"/>
        <v>129945.32938545159</v>
      </c>
      <c r="O57" s="3">
        <f t="shared" si="4"/>
        <v>201.7172353979993</v>
      </c>
      <c r="R57" s="3">
        <f t="shared" si="5"/>
        <v>29238.934202913602</v>
      </c>
      <c r="U57">
        <v>1100</v>
      </c>
    </row>
    <row r="58" spans="2:21" x14ac:dyDescent="0.25">
      <c r="B58" s="1">
        <v>47178</v>
      </c>
      <c r="C58" s="3">
        <f t="shared" si="0"/>
        <v>97402.167518221933</v>
      </c>
      <c r="D58" s="3">
        <f t="shared" si="2"/>
        <v>151.62375496834929</v>
      </c>
      <c r="F58">
        <f t="shared" si="1"/>
        <v>1100</v>
      </c>
      <c r="M58" s="1">
        <v>47178</v>
      </c>
      <c r="N58" s="3">
        <f t="shared" si="3"/>
        <v>129045.66176825417</v>
      </c>
      <c r="O58" s="3">
        <f t="shared" si="4"/>
        <v>200.33238280257123</v>
      </c>
      <c r="R58" s="3">
        <f t="shared" si="5"/>
        <v>29238.934202913602</v>
      </c>
      <c r="U58">
        <v>1100</v>
      </c>
    </row>
    <row r="59" spans="2:21" x14ac:dyDescent="0.25">
      <c r="B59" s="1">
        <v>47209</v>
      </c>
      <c r="C59" s="3">
        <f t="shared" si="0"/>
        <v>96452.329193145852</v>
      </c>
      <c r="D59" s="3">
        <f t="shared" si="2"/>
        <v>150.16167492392549</v>
      </c>
      <c r="F59">
        <f t="shared" si="1"/>
        <v>1100</v>
      </c>
      <c r="M59" s="1">
        <v>47209</v>
      </c>
      <c r="N59" s="3">
        <f t="shared" si="3"/>
        <v>128144.60716348022</v>
      </c>
      <c r="O59" s="3">
        <f t="shared" si="4"/>
        <v>198.94539522605851</v>
      </c>
      <c r="R59" s="3">
        <f t="shared" si="5"/>
        <v>29238.934202913602</v>
      </c>
      <c r="U59">
        <v>1100</v>
      </c>
    </row>
    <row r="60" spans="2:21" x14ac:dyDescent="0.25">
      <c r="B60" s="1">
        <v>47239</v>
      </c>
      <c r="C60" s="3">
        <f t="shared" si="0"/>
        <v>95501.026533985278</v>
      </c>
      <c r="D60" s="3">
        <f t="shared" si="2"/>
        <v>148.6973408394332</v>
      </c>
      <c r="F60">
        <f t="shared" si="1"/>
        <v>1100</v>
      </c>
      <c r="M60" s="1">
        <v>47239</v>
      </c>
      <c r="N60" s="3">
        <f t="shared" si="3"/>
        <v>127242.16343285725</v>
      </c>
      <c r="O60" s="3">
        <f t="shared" si="4"/>
        <v>197.55626937703201</v>
      </c>
      <c r="R60" s="3">
        <f t="shared" si="5"/>
        <v>29238.934202913602</v>
      </c>
      <c r="U60">
        <v>1100</v>
      </c>
    </row>
    <row r="61" spans="2:21" x14ac:dyDescent="0.25">
      <c r="B61" s="1">
        <v>47270</v>
      </c>
      <c r="C61" s="3">
        <f t="shared" si="0"/>
        <v>94548.257283225175</v>
      </c>
      <c r="D61" s="3">
        <f t="shared" si="2"/>
        <v>147.23074923989398</v>
      </c>
      <c r="F61">
        <f t="shared" si="1"/>
        <v>1100</v>
      </c>
      <c r="M61" s="1">
        <v>47270</v>
      </c>
      <c r="N61" s="3">
        <f t="shared" si="3"/>
        <v>126338.32843481624</v>
      </c>
      <c r="O61" s="3">
        <f t="shared" si="4"/>
        <v>196.16500195898826</v>
      </c>
      <c r="R61" s="3">
        <f t="shared" si="5"/>
        <v>29238.934202913602</v>
      </c>
      <c r="U61">
        <v>1100</v>
      </c>
    </row>
    <row r="62" spans="2:21" x14ac:dyDescent="0.25">
      <c r="B62" s="1">
        <v>47300</v>
      </c>
      <c r="C62" s="3">
        <f t="shared" si="0"/>
        <v>93594.019179870142</v>
      </c>
      <c r="D62" s="3">
        <f t="shared" si="2"/>
        <v>145.76189664497215</v>
      </c>
      <c r="F62">
        <f t="shared" si="1"/>
        <v>1100</v>
      </c>
      <c r="M62" s="1">
        <v>47300</v>
      </c>
      <c r="N62" s="3">
        <f t="shared" si="3"/>
        <v>125433.10002448659</v>
      </c>
      <c r="O62" s="3">
        <f t="shared" si="4"/>
        <v>194.77158967034168</v>
      </c>
      <c r="R62" s="3">
        <f t="shared" si="5"/>
        <v>29238.934202913602</v>
      </c>
      <c r="U62">
        <v>1100</v>
      </c>
    </row>
    <row r="63" spans="2:21" x14ac:dyDescent="0.25">
      <c r="B63" s="1">
        <v>47331</v>
      </c>
      <c r="C63" s="3">
        <f t="shared" si="0"/>
        <v>92638.30995943911</v>
      </c>
      <c r="D63" s="3">
        <f t="shared" si="2"/>
        <v>144.29077956896649</v>
      </c>
      <c r="F63">
        <f t="shared" si="1"/>
        <v>1100</v>
      </c>
      <c r="M63" s="1">
        <v>47331</v>
      </c>
      <c r="N63" s="3">
        <f t="shared" si="3"/>
        <v>124526.476053691</v>
      </c>
      <c r="O63" s="3">
        <f t="shared" si="4"/>
        <v>193.37602920441682</v>
      </c>
      <c r="R63" s="3">
        <f t="shared" si="5"/>
        <v>29238.934202913602</v>
      </c>
      <c r="U63">
        <v>1100</v>
      </c>
    </row>
    <row r="64" spans="2:21" x14ac:dyDescent="0.25">
      <c r="B64" s="1">
        <v>47362</v>
      </c>
      <c r="C64" s="3">
        <f t="shared" si="0"/>
        <v>91681.127353959906</v>
      </c>
      <c r="D64" s="3">
        <f t="shared" si="2"/>
        <v>142.81739452080197</v>
      </c>
      <c r="F64">
        <f t="shared" si="1"/>
        <v>1100</v>
      </c>
      <c r="M64" s="1">
        <v>47362</v>
      </c>
      <c r="N64" s="3">
        <f t="shared" si="3"/>
        <v>123618.45437094044</v>
      </c>
      <c r="O64" s="3">
        <f t="shared" si="4"/>
        <v>191.97831724944032</v>
      </c>
      <c r="R64" s="3">
        <f t="shared" si="5"/>
        <v>29238.934202913602</v>
      </c>
      <c r="U64">
        <v>1100</v>
      </c>
    </row>
    <row r="65" spans="2:24" x14ac:dyDescent="0.25">
      <c r="B65" s="1">
        <v>47392</v>
      </c>
      <c r="C65" s="3">
        <f t="shared" si="0"/>
        <v>90722.469091963925</v>
      </c>
      <c r="D65" s="3">
        <f t="shared" si="2"/>
        <v>141.34173800402152</v>
      </c>
      <c r="F65">
        <f t="shared" si="1"/>
        <v>1100</v>
      </c>
      <c r="M65" s="1">
        <v>47392</v>
      </c>
      <c r="N65" s="3">
        <f t="shared" si="3"/>
        <v>122709.03282142898</v>
      </c>
      <c r="O65" s="3">
        <f t="shared" si="4"/>
        <v>190.57845048853321</v>
      </c>
      <c r="R65" s="3">
        <f t="shared" si="5"/>
        <v>29238.934202913602</v>
      </c>
      <c r="U65">
        <v>1100</v>
      </c>
    </row>
    <row r="66" spans="2:24" x14ac:dyDescent="0.25">
      <c r="B66" s="1">
        <v>47423</v>
      </c>
      <c r="C66" s="3">
        <f t="shared" si="0"/>
        <v>89762.332898480701</v>
      </c>
      <c r="D66" s="3">
        <f t="shared" si="2"/>
        <v>139.86380651677771</v>
      </c>
      <c r="F66">
        <f t="shared" si="1"/>
        <v>1100</v>
      </c>
      <c r="M66" s="1">
        <v>47423</v>
      </c>
      <c r="N66" s="3">
        <f t="shared" si="3"/>
        <v>121798.20924702867</v>
      </c>
      <c r="O66" s="3">
        <f t="shared" si="4"/>
        <v>189.17642559970298</v>
      </c>
      <c r="R66" s="3">
        <f t="shared" si="5"/>
        <v>29238.934202913602</v>
      </c>
      <c r="U66">
        <v>1100</v>
      </c>
    </row>
    <row r="67" spans="2:24" x14ac:dyDescent="0.25">
      <c r="B67" s="1">
        <v>47453</v>
      </c>
      <c r="C67" s="3">
        <f t="shared" si="0"/>
        <v>88800.716495032524</v>
      </c>
      <c r="D67" s="3">
        <f t="shared" si="2"/>
        <v>138.38359655182441</v>
      </c>
      <c r="F67">
        <f t="shared" si="1"/>
        <v>1100</v>
      </c>
      <c r="M67" s="1">
        <v>47453</v>
      </c>
      <c r="N67" s="3">
        <f t="shared" si="3"/>
        <v>120885.98148628451</v>
      </c>
      <c r="O67" s="3">
        <f t="shared" si="4"/>
        <v>187.77223925583587</v>
      </c>
      <c r="R67" s="3">
        <f t="shared" si="5"/>
        <v>29297.412071319428</v>
      </c>
      <c r="S67" s="3">
        <f>R66*0.002</f>
        <v>58.477868405827209</v>
      </c>
      <c r="U67">
        <v>1100</v>
      </c>
    </row>
    <row r="68" spans="2:24" x14ac:dyDescent="0.25">
      <c r="B68" s="1">
        <v>47484</v>
      </c>
      <c r="C68" s="3">
        <f t="shared" si="0"/>
        <v>85837.617599629026</v>
      </c>
      <c r="D68" s="3">
        <f t="shared" si="2"/>
        <v>136.90110459650847</v>
      </c>
      <c r="E68">
        <v>2000</v>
      </c>
      <c r="F68">
        <f t="shared" si="1"/>
        <v>1100</v>
      </c>
      <c r="M68" s="1">
        <v>47484</v>
      </c>
      <c r="N68" s="3">
        <f t="shared" si="3"/>
        <v>117972.3473744092</v>
      </c>
      <c r="O68" s="3">
        <f t="shared" si="4"/>
        <v>186.36588812468861</v>
      </c>
      <c r="P68" s="3">
        <v>2000</v>
      </c>
      <c r="R68" s="3">
        <f t="shared" si="5"/>
        <v>29297.412071319428</v>
      </c>
      <c r="U68">
        <v>1100</v>
      </c>
    </row>
    <row r="69" spans="2:24" x14ac:dyDescent="0.25">
      <c r="B69" s="1">
        <v>47515</v>
      </c>
      <c r="C69" s="3">
        <f t="shared" si="0"/>
        <v>84869.950593428453</v>
      </c>
      <c r="D69" s="3">
        <f t="shared" si="2"/>
        <v>132.3329937994281</v>
      </c>
      <c r="F69">
        <f t="shared" si="1"/>
        <v>1100</v>
      </c>
      <c r="M69" s="1">
        <v>47515</v>
      </c>
      <c r="N69" s="3">
        <f t="shared" si="3"/>
        <v>117054.22140994474</v>
      </c>
      <c r="O69" s="3">
        <f t="shared" si="4"/>
        <v>181.87403553554751</v>
      </c>
      <c r="R69" s="3">
        <f t="shared" si="5"/>
        <v>29297.412071319428</v>
      </c>
      <c r="U69">
        <v>1100</v>
      </c>
    </row>
    <row r="70" spans="2:24" x14ac:dyDescent="0.25">
      <c r="B70" s="1">
        <v>47543</v>
      </c>
      <c r="C70" s="3">
        <f t="shared" si="0"/>
        <v>83900.791767259987</v>
      </c>
      <c r="D70" s="3">
        <f t="shared" si="2"/>
        <v>130.84117383153554</v>
      </c>
      <c r="F70">
        <f t="shared" si="1"/>
        <v>1100</v>
      </c>
      <c r="M70" s="1">
        <v>47543</v>
      </c>
      <c r="N70" s="3">
        <f t="shared" si="3"/>
        <v>116134.68000128507</v>
      </c>
      <c r="O70" s="3">
        <f t="shared" si="4"/>
        <v>180.45859134033148</v>
      </c>
      <c r="R70" s="3">
        <f t="shared" si="5"/>
        <v>29297.412071319428</v>
      </c>
      <c r="U70">
        <v>1100</v>
      </c>
    </row>
    <row r="71" spans="2:24" x14ac:dyDescent="0.25">
      <c r="B71" s="1">
        <v>47574</v>
      </c>
      <c r="C71" s="3">
        <f t="shared" si="0"/>
        <v>82930.138821234519</v>
      </c>
      <c r="D71" s="3">
        <f t="shared" si="2"/>
        <v>129.34705397452583</v>
      </c>
      <c r="F71">
        <f t="shared" si="1"/>
        <v>1100</v>
      </c>
      <c r="M71" s="1">
        <v>47574</v>
      </c>
      <c r="N71" s="3">
        <f t="shared" si="3"/>
        <v>115213.72096628706</v>
      </c>
      <c r="O71" s="3">
        <f t="shared" si="4"/>
        <v>179.04096500198116</v>
      </c>
      <c r="R71" s="3">
        <f t="shared" si="5"/>
        <v>29297.412071319428</v>
      </c>
      <c r="U71">
        <v>1100</v>
      </c>
    </row>
    <row r="72" spans="2:24" x14ac:dyDescent="0.25">
      <c r="B72" s="1">
        <v>47604</v>
      </c>
      <c r="C72" s="3">
        <f t="shared" si="0"/>
        <v>81957.989451917252</v>
      </c>
      <c r="D72" s="3">
        <f t="shared" si="2"/>
        <v>127.85063068273655</v>
      </c>
      <c r="F72">
        <f t="shared" si="1"/>
        <v>1100</v>
      </c>
      <c r="M72" s="1">
        <v>47604</v>
      </c>
      <c r="N72" s="3">
        <f t="shared" si="3"/>
        <v>114291.34211944342</v>
      </c>
      <c r="O72" s="3">
        <f t="shared" si="4"/>
        <v>177.62115315635924</v>
      </c>
      <c r="R72" s="3">
        <f t="shared" si="5"/>
        <v>29297.412071319428</v>
      </c>
      <c r="U72">
        <v>1100</v>
      </c>
    </row>
    <row r="73" spans="2:24" x14ac:dyDescent="0.25">
      <c r="B73" s="1">
        <v>47635</v>
      </c>
      <c r="C73" s="3">
        <f t="shared" si="0"/>
        <v>80984.341352322284</v>
      </c>
      <c r="D73" s="3">
        <f t="shared" si="2"/>
        <v>126.3519004050391</v>
      </c>
      <c r="F73">
        <f t="shared" si="1"/>
        <v>1100</v>
      </c>
      <c r="M73" s="1">
        <v>47635</v>
      </c>
      <c r="N73" s="3">
        <f t="shared" si="3"/>
        <v>113367.54127187756</v>
      </c>
      <c r="O73" s="3">
        <f t="shared" si="4"/>
        <v>176.19915243414195</v>
      </c>
      <c r="R73" s="3">
        <f t="shared" si="5"/>
        <v>29297.412071319428</v>
      </c>
      <c r="U73">
        <v>1100</v>
      </c>
    </row>
    <row r="74" spans="2:24" x14ac:dyDescent="0.25">
      <c r="B74" s="1">
        <v>47665</v>
      </c>
      <c r="C74" s="3">
        <f t="shared" si="0"/>
        <v>80009.19221190711</v>
      </c>
      <c r="D74" s="3">
        <f t="shared" si="2"/>
        <v>124.85085958483019</v>
      </c>
      <c r="F74">
        <f t="shared" si="1"/>
        <v>1100</v>
      </c>
      <c r="M74" s="1">
        <v>47665</v>
      </c>
      <c r="N74" s="3">
        <f t="shared" si="3"/>
        <v>112442.31623133838</v>
      </c>
      <c r="O74" s="3">
        <f t="shared" si="4"/>
        <v>174.77495946081123</v>
      </c>
      <c r="R74" s="3">
        <f t="shared" si="5"/>
        <v>29297.412071319428</v>
      </c>
      <c r="U74">
        <v>1100</v>
      </c>
    </row>
    <row r="75" spans="2:24" x14ac:dyDescent="0.25">
      <c r="B75" s="1">
        <v>47696</v>
      </c>
      <c r="C75" s="3">
        <f t="shared" si="0"/>
        <v>79032.539716567131</v>
      </c>
      <c r="D75" s="3">
        <f t="shared" si="2"/>
        <v>123.34750466002346</v>
      </c>
      <c r="F75">
        <f t="shared" si="1"/>
        <v>1100</v>
      </c>
      <c r="M75" s="1">
        <v>47696</v>
      </c>
      <c r="N75" s="3">
        <f t="shared" si="3"/>
        <v>111515.66480219502</v>
      </c>
      <c r="O75" s="3">
        <f t="shared" si="4"/>
        <v>173.34857085664666</v>
      </c>
      <c r="R75" s="3">
        <f t="shared" si="5"/>
        <v>29297.412071319428</v>
      </c>
      <c r="U75">
        <v>1100</v>
      </c>
    </row>
    <row r="76" spans="2:24" x14ac:dyDescent="0.25">
      <c r="B76" s="1">
        <v>47727</v>
      </c>
      <c r="C76" s="3">
        <f t="shared" si="0"/>
        <v>78054.381548630176</v>
      </c>
      <c r="D76" s="3">
        <f t="shared" si="2"/>
        <v>121.84183206304101</v>
      </c>
      <c r="F76">
        <f t="shared" si="1"/>
        <v>1100</v>
      </c>
      <c r="M76" s="1">
        <v>47727</v>
      </c>
      <c r="N76" s="3">
        <f t="shared" si="3"/>
        <v>110587.58478543174</v>
      </c>
      <c r="O76" s="3">
        <f t="shared" si="4"/>
        <v>171.91998323671734</v>
      </c>
      <c r="R76" s="3">
        <f t="shared" si="5"/>
        <v>29297.412071319428</v>
      </c>
      <c r="U76">
        <v>1100</v>
      </c>
      <c r="W76">
        <f>60000/1000*7.9</f>
        <v>474</v>
      </c>
      <c r="X76" t="s">
        <v>8</v>
      </c>
    </row>
    <row r="77" spans="2:24" x14ac:dyDescent="0.25">
      <c r="B77" s="1">
        <v>47757</v>
      </c>
      <c r="C77" s="3">
        <f t="shared" si="0"/>
        <v>77074.715386850978</v>
      </c>
      <c r="D77" s="3">
        <f t="shared" si="2"/>
        <v>120.33383822080486</v>
      </c>
      <c r="F77">
        <f t="shared" si="1"/>
        <v>1100</v>
      </c>
      <c r="M77" s="1">
        <v>47757</v>
      </c>
      <c r="N77" s="3">
        <f t="shared" si="3"/>
        <v>109658.07397864261</v>
      </c>
      <c r="O77" s="3">
        <f t="shared" si="4"/>
        <v>170.48919321087396</v>
      </c>
      <c r="R77" s="3">
        <f t="shared" si="5"/>
        <v>29297.412071319428</v>
      </c>
      <c r="U77">
        <v>1100</v>
      </c>
    </row>
    <row r="78" spans="2:24" x14ac:dyDescent="0.25">
      <c r="B78" s="1">
        <v>47788</v>
      </c>
      <c r="C78" s="3">
        <f t="shared" si="0"/>
        <v>76093.538906405709</v>
      </c>
      <c r="D78" s="3">
        <f t="shared" si="2"/>
        <v>118.82351955472861</v>
      </c>
      <c r="F78">
        <f t="shared" si="1"/>
        <v>1100</v>
      </c>
      <c r="M78" s="1">
        <v>47788</v>
      </c>
      <c r="N78" s="3">
        <f t="shared" si="3"/>
        <v>108727.13017602636</v>
      </c>
      <c r="O78" s="3">
        <f t="shared" si="4"/>
        <v>169.05619738374071</v>
      </c>
      <c r="R78" s="3">
        <f t="shared" ref="R78" si="6">R77+S78</f>
        <v>29351.123993450179</v>
      </c>
      <c r="S78" s="3">
        <f>R77*0.002*11/12</f>
        <v>53.711922130752292</v>
      </c>
      <c r="U78">
        <v>1100</v>
      </c>
    </row>
    <row r="80" spans="2:24" x14ac:dyDescent="0.25">
      <c r="B80" s="1">
        <v>11293</v>
      </c>
      <c r="C80" s="3">
        <f>C78-E80-(F80-D80)</f>
        <v>74741.478394882724</v>
      </c>
      <c r="D80" s="3">
        <f>C78/100*$F$10/12</f>
        <v>221.93948847701665</v>
      </c>
      <c r="F80">
        <f>U80+V80</f>
        <v>1574</v>
      </c>
      <c r="M80" s="1">
        <v>11293</v>
      </c>
      <c r="N80" s="3">
        <f>N78-P80-(U80-O80)</f>
        <v>47944.250972373105</v>
      </c>
      <c r="O80" s="3">
        <f>N78/100*$F$10/12</f>
        <v>317.12079634674359</v>
      </c>
      <c r="P80" s="3">
        <v>60000</v>
      </c>
      <c r="R80" s="3">
        <f>60000-R78</f>
        <v>30648.876006549821</v>
      </c>
      <c r="S80" s="3">
        <f t="shared" ref="S80:S141" si="7">R80/100*1.4/12</f>
        <v>35.757022007641453</v>
      </c>
      <c r="U80">
        <v>1100</v>
      </c>
      <c r="V80">
        <v>474</v>
      </c>
    </row>
    <row r="81" spans="2:22" x14ac:dyDescent="0.25">
      <c r="B81" s="1">
        <v>11324</v>
      </c>
      <c r="C81" s="3">
        <f>C80-E81-(F81-D81)</f>
        <v>71385.474373534467</v>
      </c>
      <c r="D81" s="3">
        <f>C80/100*$F$10/12</f>
        <v>217.9959786517413</v>
      </c>
      <c r="E81">
        <v>2000</v>
      </c>
      <c r="F81">
        <f t="shared" ref="F81:F144" si="8">U81+V81</f>
        <v>1574</v>
      </c>
      <c r="M81" s="1">
        <v>11324</v>
      </c>
      <c r="N81" s="3">
        <f>N80-P81-(U81-O81)</f>
        <v>44984.088371042526</v>
      </c>
      <c r="O81" s="3">
        <f>N80/100*$F$10/12</f>
        <v>139.83739866942156</v>
      </c>
      <c r="P81" s="3">
        <v>2000</v>
      </c>
      <c r="R81" s="3">
        <f>R80-(V80-S80)-W81</f>
        <v>30210.633028557462</v>
      </c>
      <c r="S81" s="3">
        <f t="shared" si="7"/>
        <v>35.245738533317038</v>
      </c>
      <c r="U81">
        <v>1100</v>
      </c>
      <c r="V81">
        <v>474</v>
      </c>
    </row>
    <row r="82" spans="2:22" x14ac:dyDescent="0.25">
      <c r="B82" s="1">
        <v>11355</v>
      </c>
      <c r="C82" s="3">
        <f t="shared" ref="C82:C144" si="9">C81-E82-(F82-D82)</f>
        <v>70019.682007123949</v>
      </c>
      <c r="D82" s="3">
        <f>C81/100*$F$10/12</f>
        <v>208.20763358947553</v>
      </c>
      <c r="F82">
        <f t="shared" si="8"/>
        <v>1574</v>
      </c>
      <c r="M82" s="1">
        <v>11355</v>
      </c>
      <c r="N82" s="3">
        <f t="shared" ref="N82:N118" si="10">N81-P82-(U82-O82)</f>
        <v>44015.291962124735</v>
      </c>
      <c r="O82" s="3">
        <f>N81/100*$F$10/12</f>
        <v>131.20359108220737</v>
      </c>
      <c r="R82" s="3">
        <f t="shared" ref="R82:R141" si="11">R81-(V81-S81)-W82</f>
        <v>29771.87876709078</v>
      </c>
      <c r="S82" s="3">
        <f t="shared" si="7"/>
        <v>34.733858561605913</v>
      </c>
      <c r="U82">
        <v>1100</v>
      </c>
      <c r="V82">
        <v>474</v>
      </c>
    </row>
    <row r="83" spans="2:22" x14ac:dyDescent="0.25">
      <c r="B83" s="1">
        <v>11383</v>
      </c>
      <c r="C83" s="3">
        <f t="shared" si="9"/>
        <v>68649.90607964473</v>
      </c>
      <c r="D83" s="3">
        <f>C82/100*$F$10/12</f>
        <v>204.22407252077815</v>
      </c>
      <c r="F83">
        <f t="shared" si="8"/>
        <v>1574</v>
      </c>
      <c r="M83" s="1">
        <v>11383</v>
      </c>
      <c r="N83" s="3">
        <f t="shared" si="10"/>
        <v>43043.669897014268</v>
      </c>
      <c r="O83" s="3">
        <f>N82/100*$F$10/12</f>
        <v>128.37793488953048</v>
      </c>
      <c r="R83" s="3">
        <f t="shared" si="11"/>
        <v>29332.612625652386</v>
      </c>
      <c r="S83" s="3">
        <f t="shared" si="7"/>
        <v>34.221381396594452</v>
      </c>
      <c r="U83">
        <v>1100</v>
      </c>
      <c r="V83">
        <v>474</v>
      </c>
    </row>
    <row r="84" spans="2:22" x14ac:dyDescent="0.25">
      <c r="B84" s="1">
        <v>11414</v>
      </c>
      <c r="C84" s="3">
        <f t="shared" si="9"/>
        <v>67276.134972377025</v>
      </c>
      <c r="D84" s="3">
        <f>C83/100*$F$10/12</f>
        <v>200.22889273229714</v>
      </c>
      <c r="F84">
        <f t="shared" si="8"/>
        <v>1574</v>
      </c>
      <c r="M84" s="1">
        <v>11414</v>
      </c>
      <c r="N84" s="3">
        <f t="shared" si="10"/>
        <v>42069.213934213891</v>
      </c>
      <c r="O84" s="3">
        <f>N83/100*$F$10/12</f>
        <v>125.54403719962495</v>
      </c>
      <c r="R84" s="3">
        <f t="shared" si="11"/>
        <v>28892.834007048979</v>
      </c>
      <c r="S84" s="3">
        <f t="shared" si="7"/>
        <v>33.70830634155714</v>
      </c>
      <c r="U84">
        <v>1100</v>
      </c>
      <c r="V84">
        <v>474</v>
      </c>
    </row>
    <row r="85" spans="2:22" x14ac:dyDescent="0.25">
      <c r="B85" s="1">
        <v>11444</v>
      </c>
      <c r="C85" s="3">
        <f t="shared" si="9"/>
        <v>65898.357032713131</v>
      </c>
      <c r="D85" s="3">
        <f>C84/100*$F$10/12</f>
        <v>196.22206033609964</v>
      </c>
      <c r="F85">
        <f t="shared" si="8"/>
        <v>1574</v>
      </c>
      <c r="M85" s="1">
        <v>11444</v>
      </c>
      <c r="N85" s="3">
        <f t="shared" si="10"/>
        <v>41091.915808188678</v>
      </c>
      <c r="O85" s="3">
        <f>N84/100*$F$10/12</f>
        <v>122.7018739747905</v>
      </c>
      <c r="R85" s="3">
        <f t="shared" si="11"/>
        <v>28452.542313390535</v>
      </c>
      <c r="S85" s="3">
        <f t="shared" si="7"/>
        <v>33.194632698955623</v>
      </c>
      <c r="U85">
        <v>1100</v>
      </c>
      <c r="V85">
        <v>474</v>
      </c>
    </row>
    <row r="86" spans="2:22" x14ac:dyDescent="0.25">
      <c r="B86" s="1">
        <v>11475</v>
      </c>
      <c r="C86" s="3">
        <f t="shared" si="9"/>
        <v>64516.560574058545</v>
      </c>
      <c r="D86" s="3">
        <f>C85/100*$F$10/12</f>
        <v>192.20354134541333</v>
      </c>
      <c r="F86">
        <f t="shared" si="8"/>
        <v>1574</v>
      </c>
      <c r="M86" s="1">
        <v>11475</v>
      </c>
      <c r="N86" s="3">
        <f t="shared" si="10"/>
        <v>40111.767229295896</v>
      </c>
      <c r="O86" s="3">
        <f>N85/100*$F$10/12</f>
        <v>119.85142110721698</v>
      </c>
      <c r="R86" s="3">
        <f t="shared" si="11"/>
        <v>28011.736946089492</v>
      </c>
      <c r="S86" s="3">
        <f t="shared" si="7"/>
        <v>32.68035977043774</v>
      </c>
      <c r="U86">
        <v>1100</v>
      </c>
      <c r="V86">
        <v>474</v>
      </c>
    </row>
    <row r="87" spans="2:22" x14ac:dyDescent="0.25">
      <c r="B87" s="1">
        <v>11505</v>
      </c>
      <c r="C87" s="3">
        <f t="shared" si="9"/>
        <v>63130.733875732883</v>
      </c>
      <c r="D87" s="3">
        <f>C86/100*$F$10/12</f>
        <v>188.17330167433741</v>
      </c>
      <c r="F87">
        <f t="shared" si="8"/>
        <v>1574</v>
      </c>
      <c r="M87" s="1">
        <v>11505</v>
      </c>
      <c r="N87" s="3">
        <f t="shared" si="10"/>
        <v>39128.759883714672</v>
      </c>
      <c r="O87" s="3">
        <f>N86/100*$F$10/12</f>
        <v>116.99265441877969</v>
      </c>
      <c r="R87" s="3">
        <f t="shared" si="11"/>
        <v>27570.41730585993</v>
      </c>
      <c r="S87" s="3">
        <f t="shared" si="7"/>
        <v>32.16548685683658</v>
      </c>
      <c r="U87">
        <v>1100</v>
      </c>
      <c r="V87">
        <v>474</v>
      </c>
    </row>
    <row r="88" spans="2:22" x14ac:dyDescent="0.25">
      <c r="B88" s="1">
        <v>11536</v>
      </c>
      <c r="C88" s="3">
        <f t="shared" si="9"/>
        <v>61740.865182870439</v>
      </c>
      <c r="D88" s="3">
        <f>C87/100*$F$10/12</f>
        <v>184.13130713755424</v>
      </c>
      <c r="F88">
        <f t="shared" si="8"/>
        <v>1574</v>
      </c>
      <c r="M88" s="1">
        <v>11536</v>
      </c>
      <c r="N88" s="3">
        <f t="shared" si="10"/>
        <v>38142.885433375508</v>
      </c>
      <c r="O88" s="3">
        <f>N87/100*$F$10/12</f>
        <v>114.12554966083447</v>
      </c>
      <c r="R88" s="3">
        <f t="shared" si="11"/>
        <v>27128.582792716767</v>
      </c>
      <c r="S88" s="3">
        <f t="shared" si="7"/>
        <v>31.650013258169555</v>
      </c>
      <c r="U88">
        <v>1100</v>
      </c>
      <c r="V88">
        <v>474</v>
      </c>
    </row>
    <row r="89" spans="2:22" x14ac:dyDescent="0.25">
      <c r="B89" s="1">
        <v>11567</v>
      </c>
      <c r="C89" s="3">
        <f t="shared" si="9"/>
        <v>60346.942706320478</v>
      </c>
      <c r="D89" s="3">
        <f>C88/100*$F$10/12</f>
        <v>180.0775234500388</v>
      </c>
      <c r="F89">
        <f t="shared" si="8"/>
        <v>1574</v>
      </c>
      <c r="M89" s="1">
        <v>11567</v>
      </c>
      <c r="N89" s="3">
        <f t="shared" si="10"/>
        <v>37154.135515889517</v>
      </c>
      <c r="O89" s="3">
        <f>N88/100*$F$10/12</f>
        <v>111.25008251401188</v>
      </c>
      <c r="R89" s="3">
        <f t="shared" si="11"/>
        <v>26686.232805974934</v>
      </c>
      <c r="S89" s="3">
        <f t="shared" si="7"/>
        <v>31.133938273637423</v>
      </c>
      <c r="U89">
        <v>1100</v>
      </c>
      <c r="V89">
        <v>474</v>
      </c>
    </row>
    <row r="90" spans="2:22" x14ac:dyDescent="0.25">
      <c r="B90" s="1">
        <v>11597</v>
      </c>
      <c r="C90" s="3">
        <f t="shared" si="9"/>
        <v>58948.954622547244</v>
      </c>
      <c r="D90" s="3">
        <f>C89/100*$F$10/12</f>
        <v>176.01191622676808</v>
      </c>
      <c r="F90">
        <f t="shared" si="8"/>
        <v>1574</v>
      </c>
      <c r="M90" s="1">
        <v>11597</v>
      </c>
      <c r="N90" s="3">
        <f t="shared" si="10"/>
        <v>36162.501744477529</v>
      </c>
      <c r="O90" s="3">
        <f>N89/100*$F$10/12</f>
        <v>108.36622858801108</v>
      </c>
      <c r="R90" s="3">
        <f t="shared" si="11"/>
        <v>26243.366744248571</v>
      </c>
      <c r="S90" s="3">
        <f t="shared" si="7"/>
        <v>30.617261201623332</v>
      </c>
      <c r="U90">
        <v>1100</v>
      </c>
      <c r="V90">
        <v>474</v>
      </c>
    </row>
    <row r="91" spans="2:22" x14ac:dyDescent="0.25">
      <c r="B91" s="1">
        <v>11628</v>
      </c>
      <c r="C91" s="3">
        <f t="shared" si="9"/>
        <v>57546.889073529674</v>
      </c>
      <c r="D91" s="3">
        <f>C90/100*$F$10/12</f>
        <v>171.93445098242944</v>
      </c>
      <c r="F91">
        <f t="shared" si="8"/>
        <v>1574</v>
      </c>
      <c r="M91" s="1">
        <v>11628</v>
      </c>
      <c r="N91" s="3">
        <f t="shared" si="10"/>
        <v>35167.975707898921</v>
      </c>
      <c r="O91" s="3">
        <f>N90/100*$F$10/12</f>
        <v>105.4739634213928</v>
      </c>
      <c r="R91" s="3">
        <f t="shared" si="11"/>
        <v>25799.984005450195</v>
      </c>
      <c r="S91" s="3">
        <f t="shared" si="7"/>
        <v>30.09998133969189</v>
      </c>
      <c r="U91">
        <v>1100</v>
      </c>
      <c r="V91">
        <v>474</v>
      </c>
    </row>
    <row r="92" spans="2:22" x14ac:dyDescent="0.25">
      <c r="B92" s="1">
        <v>11658</v>
      </c>
      <c r="C92" s="3">
        <f t="shared" si="9"/>
        <v>56140.734166660804</v>
      </c>
      <c r="D92" s="3">
        <f>C91/100*$F$10/12</f>
        <v>167.84509313112824</v>
      </c>
      <c r="F92">
        <f t="shared" si="8"/>
        <v>1574</v>
      </c>
      <c r="M92" s="1">
        <v>11658</v>
      </c>
      <c r="N92" s="3">
        <f t="shared" si="10"/>
        <v>34170.548970380296</v>
      </c>
      <c r="O92" s="3">
        <f>N91/100*$F$10/12</f>
        <v>102.57326248137186</v>
      </c>
      <c r="R92" s="3">
        <f t="shared" si="11"/>
        <v>25356.083986789887</v>
      </c>
      <c r="S92" s="3">
        <f t="shared" si="7"/>
        <v>29.582097984588199</v>
      </c>
      <c r="U92">
        <v>1100</v>
      </c>
      <c r="V92">
        <v>474</v>
      </c>
    </row>
    <row r="93" spans="2:22" x14ac:dyDescent="0.25">
      <c r="B93" s="1">
        <v>11689</v>
      </c>
      <c r="C93" s="3">
        <f t="shared" si="9"/>
        <v>52730.477974646899</v>
      </c>
      <c r="D93" s="3">
        <f>C92/100*$F$10/12</f>
        <v>163.74380798609403</v>
      </c>
      <c r="E93">
        <v>2000</v>
      </c>
      <c r="F93">
        <f t="shared" si="8"/>
        <v>1574</v>
      </c>
      <c r="M93" s="1">
        <v>11689</v>
      </c>
      <c r="N93" s="3">
        <f t="shared" si="10"/>
        <v>31170.213071543905</v>
      </c>
      <c r="O93" s="3">
        <f>N92/100*$F$10/12</f>
        <v>99.664101163609203</v>
      </c>
      <c r="P93" s="3">
        <v>2000</v>
      </c>
      <c r="R93" s="3">
        <f t="shared" si="11"/>
        <v>24911.666084774475</v>
      </c>
      <c r="S93" s="3">
        <f t="shared" si="7"/>
        <v>29.063610432236885</v>
      </c>
      <c r="U93">
        <v>1100</v>
      </c>
      <c r="V93">
        <v>474</v>
      </c>
    </row>
    <row r="94" spans="2:22" x14ac:dyDescent="0.25">
      <c r="B94" s="1">
        <v>11720</v>
      </c>
      <c r="C94" s="3">
        <f t="shared" si="9"/>
        <v>51310.275202072953</v>
      </c>
      <c r="D94" s="3">
        <f>C93/100*$F$10/12</f>
        <v>153.79722742605347</v>
      </c>
      <c r="F94">
        <f t="shared" si="8"/>
        <v>1574</v>
      </c>
      <c r="M94" s="1">
        <v>11720</v>
      </c>
      <c r="N94" s="3">
        <f t="shared" si="10"/>
        <v>30161.126193002576</v>
      </c>
      <c r="O94" s="3">
        <f>N93/100*$F$10/12</f>
        <v>90.913121458669721</v>
      </c>
      <c r="R94" s="3">
        <f t="shared" si="11"/>
        <v>24466.729695206712</v>
      </c>
      <c r="S94" s="3">
        <f t="shared" si="7"/>
        <v>28.544517977741162</v>
      </c>
      <c r="U94">
        <v>1100</v>
      </c>
      <c r="V94">
        <v>474</v>
      </c>
    </row>
    <row r="95" spans="2:22" x14ac:dyDescent="0.25">
      <c r="B95" s="1">
        <v>11749</v>
      </c>
      <c r="C95" s="3">
        <f t="shared" si="9"/>
        <v>49885.930171412336</v>
      </c>
      <c r="D95" s="3">
        <f>C94/100*$F$10/12</f>
        <v>149.65496933937945</v>
      </c>
      <c r="F95">
        <f t="shared" si="8"/>
        <v>1574</v>
      </c>
      <c r="M95" s="1">
        <v>11749</v>
      </c>
      <c r="N95" s="3">
        <f t="shared" si="10"/>
        <v>29149.096144398834</v>
      </c>
      <c r="O95" s="3">
        <f>N94/100*$F$10/12</f>
        <v>87.969951396257514</v>
      </c>
      <c r="R95" s="3">
        <f t="shared" si="11"/>
        <v>24021.274213184453</v>
      </c>
      <c r="S95" s="3">
        <f t="shared" si="7"/>
        <v>28.024819915381858</v>
      </c>
      <c r="U95">
        <v>1100</v>
      </c>
      <c r="V95">
        <v>474</v>
      </c>
    </row>
    <row r="96" spans="2:22" x14ac:dyDescent="0.25">
      <c r="B96" s="1">
        <v>11780</v>
      </c>
      <c r="C96" s="3">
        <f t="shared" si="9"/>
        <v>48457.430801078954</v>
      </c>
      <c r="D96" s="3">
        <f>C95/100*$F$10/12</f>
        <v>145.50062966661932</v>
      </c>
      <c r="F96">
        <f t="shared" si="8"/>
        <v>1574</v>
      </c>
      <c r="M96" s="1">
        <v>11780</v>
      </c>
      <c r="N96" s="3">
        <f t="shared" si="10"/>
        <v>28134.114341486664</v>
      </c>
      <c r="O96" s="3">
        <f>N95/100*$F$10/12</f>
        <v>85.018197087829932</v>
      </c>
      <c r="R96" s="3">
        <f t="shared" si="11"/>
        <v>23575.299033099836</v>
      </c>
      <c r="S96" s="3">
        <f t="shared" si="7"/>
        <v>27.504515538616474</v>
      </c>
      <c r="U96">
        <v>1100</v>
      </c>
      <c r="V96">
        <v>474</v>
      </c>
    </row>
    <row r="97" spans="2:22" x14ac:dyDescent="0.25">
      <c r="B97" s="1">
        <v>11810</v>
      </c>
      <c r="C97" s="3">
        <f t="shared" si="9"/>
        <v>47024.76497424877</v>
      </c>
      <c r="D97" s="3">
        <f>C96/100*$F$10/12</f>
        <v>141.33417316981362</v>
      </c>
      <c r="F97">
        <f t="shared" si="8"/>
        <v>1574</v>
      </c>
      <c r="M97" s="1">
        <v>11810</v>
      </c>
      <c r="N97" s="3">
        <f t="shared" si="10"/>
        <v>27116.172174982668</v>
      </c>
      <c r="O97" s="3">
        <f>N96/100*$F$10/12</f>
        <v>82.057833496002772</v>
      </c>
      <c r="R97" s="3">
        <f t="shared" si="11"/>
        <v>23128.803548638454</v>
      </c>
      <c r="S97" s="3">
        <f t="shared" si="7"/>
        <v>26.983604140078196</v>
      </c>
      <c r="U97">
        <v>1100</v>
      </c>
      <c r="V97">
        <v>474</v>
      </c>
    </row>
    <row r="98" spans="2:22" x14ac:dyDescent="0.25">
      <c r="B98" s="1">
        <v>11841</v>
      </c>
      <c r="C98" s="3">
        <f t="shared" si="9"/>
        <v>45587.920538756996</v>
      </c>
      <c r="D98" s="3">
        <f>C97/100*$F$10/12</f>
        <v>137.15556450822558</v>
      </c>
      <c r="F98">
        <f t="shared" si="8"/>
        <v>1574</v>
      </c>
      <c r="M98" s="1">
        <v>11841</v>
      </c>
      <c r="N98" s="3">
        <f t="shared" si="10"/>
        <v>26095.261010493035</v>
      </c>
      <c r="O98" s="3">
        <f>N97/100*$F$10/12</f>
        <v>79.088835510366124</v>
      </c>
      <c r="R98" s="3">
        <f t="shared" si="11"/>
        <v>22681.787152778532</v>
      </c>
      <c r="S98" s="3">
        <f t="shared" si="7"/>
        <v>26.462085011574953</v>
      </c>
      <c r="U98">
        <v>1100</v>
      </c>
      <c r="V98">
        <v>474</v>
      </c>
    </row>
    <row r="99" spans="2:22" x14ac:dyDescent="0.25">
      <c r="B99" s="1">
        <v>11871</v>
      </c>
      <c r="C99" s="3">
        <f t="shared" si="9"/>
        <v>44146.885306995035</v>
      </c>
      <c r="D99" s="3">
        <f>C98/100*$F$10/12</f>
        <v>132.96476823804124</v>
      </c>
      <c r="F99">
        <f t="shared" si="8"/>
        <v>1574</v>
      </c>
      <c r="M99" s="1">
        <v>11871</v>
      </c>
      <c r="N99" s="3">
        <f t="shared" si="10"/>
        <v>25071.372188440306</v>
      </c>
      <c r="O99" s="3">
        <f>N98/100*$F$10/12</f>
        <v>76.111177947271344</v>
      </c>
      <c r="R99" s="3">
        <f t="shared" si="11"/>
        <v>22234.249237790107</v>
      </c>
      <c r="S99" s="3">
        <f t="shared" si="7"/>
        <v>25.939957444088453</v>
      </c>
      <c r="U99">
        <v>1100</v>
      </c>
      <c r="V99">
        <v>474</v>
      </c>
    </row>
    <row r="100" spans="2:22" x14ac:dyDescent="0.25">
      <c r="B100" s="1">
        <v>11902</v>
      </c>
      <c r="C100" s="3">
        <f t="shared" si="9"/>
        <v>42701.647055807101</v>
      </c>
      <c r="D100" s="3">
        <f>C99/100*$F$10/12</f>
        <v>128.76174881206884</v>
      </c>
      <c r="F100">
        <f t="shared" si="8"/>
        <v>1574</v>
      </c>
      <c r="M100" s="1">
        <v>11902</v>
      </c>
      <c r="N100" s="3">
        <f t="shared" si="10"/>
        <v>24044.497023989923</v>
      </c>
      <c r="O100" s="3">
        <f>N99/100*$F$10/12</f>
        <v>73.124835549617558</v>
      </c>
      <c r="R100" s="3">
        <f t="shared" si="11"/>
        <v>21786.189195234194</v>
      </c>
      <c r="S100" s="3">
        <f t="shared" si="7"/>
        <v>25.417220727773227</v>
      </c>
      <c r="U100">
        <v>1100</v>
      </c>
      <c r="V100">
        <v>474</v>
      </c>
    </row>
    <row r="101" spans="2:22" x14ac:dyDescent="0.25">
      <c r="B101" s="1">
        <v>11933</v>
      </c>
      <c r="C101" s="3">
        <f t="shared" si="9"/>
        <v>41252.193526386538</v>
      </c>
      <c r="D101" s="3">
        <f>C100/100*$F$10/12</f>
        <v>124.54647057943738</v>
      </c>
      <c r="F101">
        <f t="shared" si="8"/>
        <v>1574</v>
      </c>
      <c r="M101" s="1">
        <v>11933</v>
      </c>
      <c r="N101" s="3">
        <f t="shared" si="10"/>
        <v>23014.626806976561</v>
      </c>
      <c r="O101" s="3">
        <f>N100/100*$F$10/12</f>
        <v>70.129782986637267</v>
      </c>
      <c r="R101" s="3">
        <f t="shared" si="11"/>
        <v>21337.606415961967</v>
      </c>
      <c r="S101" s="3">
        <f t="shared" si="7"/>
        <v>24.893874151955625</v>
      </c>
      <c r="U101">
        <v>1100</v>
      </c>
      <c r="V101">
        <v>474</v>
      </c>
    </row>
    <row r="102" spans="2:22" x14ac:dyDescent="0.25">
      <c r="B102" s="1">
        <v>11963</v>
      </c>
      <c r="C102" s="3">
        <f t="shared" si="9"/>
        <v>39798.512424171829</v>
      </c>
      <c r="D102" s="3">
        <f>C101/100*$F$10/12</f>
        <v>120.31889778529406</v>
      </c>
      <c r="F102">
        <f t="shared" si="8"/>
        <v>1574</v>
      </c>
      <c r="M102" s="1">
        <v>11963</v>
      </c>
      <c r="N102" s="3">
        <f t="shared" si="10"/>
        <v>21981.752801830244</v>
      </c>
      <c r="O102" s="3">
        <f>N101/100*$F$10/12</f>
        <v>67.125994853681632</v>
      </c>
      <c r="R102" s="3">
        <f t="shared" si="11"/>
        <v>20888.500290113923</v>
      </c>
      <c r="S102" s="3">
        <f t="shared" si="7"/>
        <v>24.369917005132908</v>
      </c>
      <c r="U102">
        <v>1100</v>
      </c>
      <c r="V102">
        <v>474</v>
      </c>
    </row>
    <row r="103" spans="2:22" x14ac:dyDescent="0.25">
      <c r="B103" s="1">
        <v>11994</v>
      </c>
      <c r="C103" s="3">
        <f t="shared" si="9"/>
        <v>38340.591418742333</v>
      </c>
      <c r="D103" s="3">
        <f>C102/100*$F$10/12</f>
        <v>116.07899457050117</v>
      </c>
      <c r="F103">
        <f t="shared" si="8"/>
        <v>1574</v>
      </c>
      <c r="M103" s="1">
        <v>11994</v>
      </c>
      <c r="N103" s="3">
        <f t="shared" si="10"/>
        <v>20945.86624750225</v>
      </c>
      <c r="O103" s="3">
        <f>N102/100*$F$10/12</f>
        <v>64.113445672004872</v>
      </c>
      <c r="R103" s="3">
        <f t="shared" si="11"/>
        <v>20438.870207119056</v>
      </c>
      <c r="S103" s="3">
        <f t="shared" si="7"/>
        <v>23.845348574972231</v>
      </c>
      <c r="U103">
        <v>1100</v>
      </c>
      <c r="V103">
        <v>474</v>
      </c>
    </row>
    <row r="104" spans="2:22" x14ac:dyDescent="0.25">
      <c r="B104" s="1">
        <v>12024</v>
      </c>
      <c r="C104" s="3">
        <f t="shared" si="9"/>
        <v>36878.418143713665</v>
      </c>
      <c r="D104" s="3">
        <f>C103/100*$F$10/12</f>
        <v>111.82672497133181</v>
      </c>
      <c r="F104">
        <f t="shared" si="8"/>
        <v>1574</v>
      </c>
      <c r="M104" s="1">
        <v>12024</v>
      </c>
      <c r="N104" s="3">
        <f t="shared" si="10"/>
        <v>19906.958357390798</v>
      </c>
      <c r="O104" s="3">
        <f>N103/100*$F$10/12</f>
        <v>61.092109888548229</v>
      </c>
      <c r="R104" s="3">
        <f t="shared" si="11"/>
        <v>19988.715555694027</v>
      </c>
      <c r="S104" s="3">
        <f t="shared" si="7"/>
        <v>23.320168148309694</v>
      </c>
      <c r="U104">
        <v>1100</v>
      </c>
      <c r="V104">
        <v>474</v>
      </c>
    </row>
    <row r="105" spans="2:22" x14ac:dyDescent="0.25">
      <c r="B105" s="1">
        <v>12055</v>
      </c>
      <c r="C105" s="3">
        <f t="shared" si="9"/>
        <v>33411.98019663283</v>
      </c>
      <c r="D105" s="3">
        <f>C104/100*$F$10/12</f>
        <v>107.56205291916484</v>
      </c>
      <c r="E105">
        <v>2000</v>
      </c>
      <c r="F105">
        <f t="shared" si="8"/>
        <v>1574</v>
      </c>
      <c r="M105" s="1">
        <v>12055</v>
      </c>
      <c r="N105" s="3">
        <f t="shared" si="10"/>
        <v>16865.020319266521</v>
      </c>
      <c r="O105" s="3">
        <f>N104/100*$F$10/12</f>
        <v>58.061961875723163</v>
      </c>
      <c r="P105" s="3">
        <v>2000</v>
      </c>
      <c r="R105" s="3">
        <f t="shared" si="11"/>
        <v>19538.035723842338</v>
      </c>
      <c r="S105" s="3">
        <f t="shared" si="7"/>
        <v>22.794375011149395</v>
      </c>
      <c r="U105">
        <v>1100</v>
      </c>
      <c r="V105">
        <v>474</v>
      </c>
    </row>
    <row r="106" spans="2:22" x14ac:dyDescent="0.25">
      <c r="B106" s="1">
        <v>12086</v>
      </c>
      <c r="C106" s="3">
        <f t="shared" si="9"/>
        <v>31935.431805539676</v>
      </c>
      <c r="D106" s="3">
        <f>C105/100*$F$10/12</f>
        <v>97.451608906845749</v>
      </c>
      <c r="F106">
        <f t="shared" si="8"/>
        <v>1574</v>
      </c>
      <c r="M106" s="1">
        <v>12086</v>
      </c>
      <c r="N106" s="3">
        <f t="shared" si="10"/>
        <v>15814.209961864382</v>
      </c>
      <c r="O106" s="3">
        <f>N105/100*$F$10/12</f>
        <v>49.189642597860683</v>
      </c>
      <c r="R106" s="3">
        <f t="shared" si="11"/>
        <v>19086.830098853487</v>
      </c>
      <c r="S106" s="3">
        <f t="shared" si="7"/>
        <v>22.267968448662398</v>
      </c>
      <c r="U106">
        <v>1100</v>
      </c>
      <c r="V106">
        <v>474</v>
      </c>
    </row>
    <row r="107" spans="2:22" x14ac:dyDescent="0.25">
      <c r="B107" s="1">
        <v>12114</v>
      </c>
      <c r="C107" s="3">
        <f t="shared" si="9"/>
        <v>30454.576814972501</v>
      </c>
      <c r="D107" s="3">
        <f>C106/100*$F$10/12</f>
        <v>93.145009432824054</v>
      </c>
      <c r="F107">
        <f t="shared" si="8"/>
        <v>1574</v>
      </c>
      <c r="M107" s="1">
        <v>12114</v>
      </c>
      <c r="N107" s="3">
        <f t="shared" si="10"/>
        <v>14760.33474091982</v>
      </c>
      <c r="O107" s="3">
        <f>N106/100*$F$10/12</f>
        <v>46.124779055437777</v>
      </c>
      <c r="R107" s="3">
        <f t="shared" si="11"/>
        <v>18635.098067302148</v>
      </c>
      <c r="S107" s="3">
        <f t="shared" si="7"/>
        <v>21.740947745185835</v>
      </c>
      <c r="U107">
        <v>1100</v>
      </c>
      <c r="V107">
        <v>474</v>
      </c>
    </row>
    <row r="108" spans="2:22" x14ac:dyDescent="0.25">
      <c r="B108" s="1">
        <v>12145</v>
      </c>
      <c r="C108" s="3">
        <f t="shared" si="9"/>
        <v>28969.402664016172</v>
      </c>
      <c r="D108" s="3">
        <f>C107/100*$F$10/12</f>
        <v>88.825849043669791</v>
      </c>
      <c r="F108">
        <f t="shared" si="8"/>
        <v>1574</v>
      </c>
      <c r="M108" s="1">
        <v>12145</v>
      </c>
      <c r="N108" s="3">
        <f t="shared" si="10"/>
        <v>13703.385717247502</v>
      </c>
      <c r="O108" s="3">
        <f>N107/100*$F$10/12</f>
        <v>43.050976327682804</v>
      </c>
      <c r="R108" s="3">
        <f t="shared" si="11"/>
        <v>18182.839015047335</v>
      </c>
      <c r="S108" s="3">
        <f t="shared" si="7"/>
        <v>21.213312184221888</v>
      </c>
      <c r="U108">
        <v>1100</v>
      </c>
      <c r="V108">
        <v>474</v>
      </c>
    </row>
    <row r="109" spans="2:22" x14ac:dyDescent="0.25">
      <c r="B109" s="1">
        <v>12175</v>
      </c>
      <c r="C109" s="3">
        <f t="shared" si="9"/>
        <v>27479.896755119553</v>
      </c>
      <c r="D109" s="3">
        <f>C108/100*$F$10/12</f>
        <v>84.494091103380512</v>
      </c>
      <c r="F109">
        <f t="shared" si="8"/>
        <v>1574</v>
      </c>
      <c r="M109" s="1">
        <v>12175</v>
      </c>
      <c r="N109" s="3">
        <f t="shared" si="10"/>
        <v>12643.353925589474</v>
      </c>
      <c r="O109" s="3">
        <f>N108/100*$F$10/12</f>
        <v>39.968208341971881</v>
      </c>
      <c r="R109" s="3">
        <f t="shared" si="11"/>
        <v>17730.052327231559</v>
      </c>
      <c r="S109" s="3">
        <f t="shared" si="7"/>
        <v>20.685061048436818</v>
      </c>
      <c r="U109">
        <v>1100</v>
      </c>
      <c r="V109">
        <v>474</v>
      </c>
    </row>
    <row r="110" spans="2:22" x14ac:dyDescent="0.25">
      <c r="B110" s="1">
        <v>12206</v>
      </c>
      <c r="C110" s="3">
        <f t="shared" si="9"/>
        <v>25986.046453988653</v>
      </c>
      <c r="D110" s="3">
        <f>C109/100*$F$10/12</f>
        <v>80.149698869098685</v>
      </c>
      <c r="F110">
        <f t="shared" si="8"/>
        <v>1574</v>
      </c>
      <c r="M110" s="1">
        <v>12206</v>
      </c>
      <c r="N110" s="3">
        <f t="shared" si="10"/>
        <v>11580.230374539109</v>
      </c>
      <c r="O110" s="3">
        <f>N109/100*$F$10/12</f>
        <v>36.876448949635964</v>
      </c>
      <c r="R110" s="3">
        <f t="shared" si="11"/>
        <v>17276.737388279995</v>
      </c>
      <c r="S110" s="3">
        <f t="shared" si="7"/>
        <v>20.156193619659991</v>
      </c>
      <c r="U110">
        <v>1100</v>
      </c>
      <c r="V110">
        <v>474</v>
      </c>
    </row>
    <row r="111" spans="2:22" x14ac:dyDescent="0.25">
      <c r="B111" s="1">
        <v>12236</v>
      </c>
      <c r="C111" s="3">
        <f t="shared" si="9"/>
        <v>24487.839089479454</v>
      </c>
      <c r="D111" s="3">
        <f>C110/100*$F$10/12</f>
        <v>75.792635490800237</v>
      </c>
      <c r="F111">
        <f t="shared" si="8"/>
        <v>1574</v>
      </c>
      <c r="M111" s="1">
        <v>12236</v>
      </c>
      <c r="N111" s="3">
        <f t="shared" si="10"/>
        <v>10514.006046464849</v>
      </c>
      <c r="O111" s="3">
        <f>N110/100*$F$10/12</f>
        <v>33.775671925739069</v>
      </c>
      <c r="R111" s="3">
        <f t="shared" si="11"/>
        <v>16822.893581899654</v>
      </c>
      <c r="S111" s="3">
        <f t="shared" si="7"/>
        <v>19.62670917888293</v>
      </c>
      <c r="U111">
        <v>1100</v>
      </c>
      <c r="V111">
        <v>474</v>
      </c>
    </row>
    <row r="112" spans="2:22" x14ac:dyDescent="0.25">
      <c r="B112" s="1">
        <v>12267</v>
      </c>
      <c r="C112" s="3">
        <f t="shared" si="9"/>
        <v>22985.261953490437</v>
      </c>
      <c r="D112" s="3">
        <f>C111/100*$F$10/12</f>
        <v>71.422864010981741</v>
      </c>
      <c r="F112">
        <f t="shared" si="8"/>
        <v>1574</v>
      </c>
      <c r="M112" s="1">
        <v>12267</v>
      </c>
      <c r="N112" s="3">
        <f t="shared" si="10"/>
        <v>9444.6718974337055</v>
      </c>
      <c r="O112" s="3">
        <f>N111/100*$F$10/12</f>
        <v>30.665850968855807</v>
      </c>
      <c r="R112" s="3">
        <f t="shared" si="11"/>
        <v>16368.520291078537</v>
      </c>
      <c r="S112" s="3">
        <f t="shared" si="7"/>
        <v>19.096607006258292</v>
      </c>
      <c r="U112">
        <v>1100</v>
      </c>
      <c r="V112">
        <v>474</v>
      </c>
    </row>
    <row r="113" spans="2:22" x14ac:dyDescent="0.25">
      <c r="B113" s="1">
        <v>12298</v>
      </c>
      <c r="C113" s="3">
        <f t="shared" si="9"/>
        <v>21478.302300854783</v>
      </c>
      <c r="D113" s="3">
        <f>C112/100*$F$10/12</f>
        <v>67.040347364347113</v>
      </c>
      <c r="F113">
        <f t="shared" si="8"/>
        <v>1574</v>
      </c>
      <c r="M113" s="1">
        <v>12298</v>
      </c>
      <c r="N113" s="3">
        <f t="shared" si="10"/>
        <v>8372.2188571345541</v>
      </c>
      <c r="O113" s="3">
        <f>N112/100*$F$10/12</f>
        <v>27.546959700848308</v>
      </c>
      <c r="R113" s="3">
        <f t="shared" si="11"/>
        <v>15913.616898084796</v>
      </c>
      <c r="S113" s="3">
        <f t="shared" si="7"/>
        <v>18.565886381098931</v>
      </c>
      <c r="U113">
        <v>1100</v>
      </c>
      <c r="V113">
        <v>474</v>
      </c>
    </row>
    <row r="114" spans="2:22" x14ac:dyDescent="0.25">
      <c r="B114" s="1">
        <v>12328</v>
      </c>
      <c r="C114" s="3">
        <f t="shared" si="9"/>
        <v>19966.947349232276</v>
      </c>
      <c r="D114" s="3">
        <f>C113/100*$F$10/12</f>
        <v>62.645048377493112</v>
      </c>
      <c r="F114">
        <f t="shared" si="8"/>
        <v>1574</v>
      </c>
      <c r="M114" s="1">
        <v>12328</v>
      </c>
      <c r="N114" s="3">
        <f t="shared" si="10"/>
        <v>7296.6378288011965</v>
      </c>
      <c r="O114" s="3">
        <f>N113/100*$F$10/12</f>
        <v>24.418971666642449</v>
      </c>
      <c r="R114" s="3">
        <f t="shared" si="11"/>
        <v>15458.182784465895</v>
      </c>
      <c r="S114" s="3">
        <f t="shared" si="7"/>
        <v>18.034546581876878</v>
      </c>
      <c r="U114">
        <v>1100</v>
      </c>
      <c r="V114">
        <v>474</v>
      </c>
    </row>
    <row r="115" spans="2:22" x14ac:dyDescent="0.25">
      <c r="B115" s="1">
        <v>12359</v>
      </c>
      <c r="C115" s="3">
        <f t="shared" si="9"/>
        <v>18451.18427900087</v>
      </c>
      <c r="D115" s="3">
        <f>C114/100*$F$10/12</f>
        <v>58.236929768594138</v>
      </c>
      <c r="F115">
        <f t="shared" si="8"/>
        <v>1574</v>
      </c>
      <c r="M115" s="1">
        <v>12359</v>
      </c>
      <c r="N115" s="3">
        <f t="shared" si="10"/>
        <v>6217.9196891352003</v>
      </c>
      <c r="O115" s="3">
        <f>N114/100*$F$10/12</f>
        <v>21.28186033400349</v>
      </c>
      <c r="R115" s="3">
        <f t="shared" si="11"/>
        <v>15002.217331047772</v>
      </c>
      <c r="S115" s="3">
        <f t="shared" si="7"/>
        <v>17.502586886222399</v>
      </c>
      <c r="U115">
        <v>1100</v>
      </c>
      <c r="V115">
        <v>474</v>
      </c>
    </row>
    <row r="116" spans="2:22" x14ac:dyDescent="0.25">
      <c r="B116" s="1">
        <v>12389</v>
      </c>
      <c r="C116" s="3">
        <f t="shared" si="9"/>
        <v>16931.000233147955</v>
      </c>
      <c r="D116" s="3">
        <f>C115/100*$F$10/12</f>
        <v>53.815954147085868</v>
      </c>
      <c r="F116">
        <f t="shared" si="8"/>
        <v>1574</v>
      </c>
      <c r="M116" s="1">
        <v>12389</v>
      </c>
      <c r="N116" s="3">
        <f t="shared" si="10"/>
        <v>5136.055288228511</v>
      </c>
      <c r="O116" s="3">
        <f>N115/100*$F$10/12</f>
        <v>18.135599093311001</v>
      </c>
      <c r="R116" s="3">
        <f t="shared" si="11"/>
        <v>14545.719917933995</v>
      </c>
      <c r="S116" s="3">
        <f t="shared" si="7"/>
        <v>16.970006570922994</v>
      </c>
      <c r="U116">
        <v>1100</v>
      </c>
      <c r="V116">
        <v>474</v>
      </c>
    </row>
    <row r="117" spans="2:22" x14ac:dyDescent="0.25">
      <c r="B117" s="1">
        <v>12420</v>
      </c>
      <c r="C117" s="3">
        <f t="shared" si="9"/>
        <v>13406.382317161304</v>
      </c>
      <c r="D117" s="3">
        <f>C116/100*$F$10/12</f>
        <v>49.382084013348198</v>
      </c>
      <c r="E117">
        <v>2000</v>
      </c>
      <c r="F117">
        <f t="shared" si="8"/>
        <v>1574</v>
      </c>
      <c r="M117" s="1">
        <v>12420</v>
      </c>
      <c r="N117" s="3">
        <f t="shared" si="10"/>
        <v>2051.0354494858439</v>
      </c>
      <c r="O117" s="3">
        <f>N116/100*$F$10/12</f>
        <v>14.980161257333158</v>
      </c>
      <c r="P117" s="3">
        <v>2000</v>
      </c>
      <c r="R117" s="3">
        <f t="shared" si="11"/>
        <v>14088.689924504917</v>
      </c>
      <c r="S117" s="3">
        <f t="shared" si="7"/>
        <v>16.436804911922401</v>
      </c>
      <c r="U117">
        <v>1100</v>
      </c>
      <c r="V117">
        <v>474</v>
      </c>
    </row>
    <row r="118" spans="2:22" x14ac:dyDescent="0.25">
      <c r="B118" s="1">
        <v>12451</v>
      </c>
      <c r="C118" s="3">
        <f t="shared" si="9"/>
        <v>11871.484265586358</v>
      </c>
      <c r="D118" s="3">
        <f>C117/100*$F$10/12</f>
        <v>39.101948425053806</v>
      </c>
      <c r="F118">
        <f t="shared" si="8"/>
        <v>1574</v>
      </c>
      <c r="M118" s="1">
        <v>12451</v>
      </c>
      <c r="N118" s="3">
        <f t="shared" si="10"/>
        <v>957.01763621351097</v>
      </c>
      <c r="O118" s="3">
        <f>N117/100*$F$10/12</f>
        <v>5.9821867276670453</v>
      </c>
      <c r="R118" s="3">
        <f t="shared" si="11"/>
        <v>13631.126729416839</v>
      </c>
      <c r="S118" s="3">
        <f t="shared" si="7"/>
        <v>15.902981184319644</v>
      </c>
      <c r="U118">
        <v>1100</v>
      </c>
      <c r="V118">
        <v>474</v>
      </c>
    </row>
    <row r="119" spans="2:22" x14ac:dyDescent="0.25">
      <c r="B119" s="1">
        <v>12479</v>
      </c>
      <c r="C119" s="3">
        <f t="shared" si="9"/>
        <v>10332.109428027652</v>
      </c>
      <c r="D119" s="3">
        <f>C118/100*$F$10/12</f>
        <v>34.625162441293547</v>
      </c>
      <c r="F119">
        <f t="shared" si="8"/>
        <v>1574</v>
      </c>
      <c r="M119" s="1">
        <v>12479</v>
      </c>
      <c r="R119" s="3">
        <f t="shared" si="11"/>
        <v>13173.029710601159</v>
      </c>
      <c r="S119" s="3">
        <f t="shared" si="7"/>
        <v>15.368534662368019</v>
      </c>
      <c r="U119">
        <v>1100</v>
      </c>
      <c r="V119">
        <v>474</v>
      </c>
    </row>
    <row r="120" spans="2:22" x14ac:dyDescent="0.25">
      <c r="B120" s="1">
        <v>12510</v>
      </c>
      <c r="C120" s="3">
        <f t="shared" si="9"/>
        <v>9888.2447471927335</v>
      </c>
      <c r="D120" s="3">
        <f>C119/100*$F$10/12</f>
        <v>30.135319165080656</v>
      </c>
      <c r="F120">
        <f t="shared" si="8"/>
        <v>474</v>
      </c>
      <c r="M120" s="1">
        <v>12510</v>
      </c>
      <c r="R120" s="3">
        <f t="shared" si="11"/>
        <v>12714.398245263526</v>
      </c>
      <c r="S120" s="3">
        <f t="shared" si="7"/>
        <v>14.833464619474114</v>
      </c>
      <c r="V120">
        <v>474</v>
      </c>
    </row>
    <row r="121" spans="2:22" x14ac:dyDescent="0.25">
      <c r="B121" s="1">
        <v>12540</v>
      </c>
      <c r="C121" s="3">
        <f t="shared" si="9"/>
        <v>9443.0854610387123</v>
      </c>
      <c r="D121" s="3">
        <f>C120/100*$F$10/12</f>
        <v>28.840713845978808</v>
      </c>
      <c r="F121">
        <f t="shared" si="8"/>
        <v>474</v>
      </c>
      <c r="M121" s="1">
        <v>12540</v>
      </c>
      <c r="R121" s="3">
        <f t="shared" si="11"/>
        <v>12255.231709883001</v>
      </c>
      <c r="S121" s="3">
        <f t="shared" si="7"/>
        <v>14.297770328196833</v>
      </c>
      <c r="V121">
        <v>474</v>
      </c>
    </row>
    <row r="122" spans="2:22" x14ac:dyDescent="0.25">
      <c r="B122" s="1">
        <v>12571</v>
      </c>
      <c r="C122" s="3">
        <f t="shared" si="9"/>
        <v>8996.6277936334081</v>
      </c>
      <c r="D122" s="3">
        <f>C121/100*$F$10/12</f>
        <v>27.542332594696248</v>
      </c>
      <c r="F122">
        <f t="shared" si="8"/>
        <v>474</v>
      </c>
      <c r="M122" s="1">
        <v>12571</v>
      </c>
      <c r="R122" s="3">
        <f t="shared" si="11"/>
        <v>11795.529480211198</v>
      </c>
      <c r="S122" s="3">
        <f t="shared" si="7"/>
        <v>13.761451060246396</v>
      </c>
      <c r="V122">
        <v>474</v>
      </c>
    </row>
    <row r="123" spans="2:22" x14ac:dyDescent="0.25">
      <c r="B123" s="1">
        <v>12601</v>
      </c>
      <c r="C123" s="3">
        <f t="shared" si="9"/>
        <v>8548.8679580315056</v>
      </c>
      <c r="D123" s="3">
        <f>C122/100*$F$10/12</f>
        <v>26.240164398097438</v>
      </c>
      <c r="F123">
        <f t="shared" si="8"/>
        <v>474</v>
      </c>
      <c r="M123" s="1">
        <v>12601</v>
      </c>
      <c r="R123" s="3">
        <f t="shared" si="11"/>
        <v>11335.290931271446</v>
      </c>
      <c r="S123" s="3">
        <f t="shared" si="7"/>
        <v>13.224506086483352</v>
      </c>
      <c r="V123">
        <v>474</v>
      </c>
    </row>
    <row r="124" spans="2:22" x14ac:dyDescent="0.25">
      <c r="B124" s="1">
        <v>12632</v>
      </c>
      <c r="C124" s="3">
        <f t="shared" si="9"/>
        <v>8099.802156242431</v>
      </c>
      <c r="D124" s="3">
        <f>C123/100*$F$10/12</f>
        <v>24.934198210925221</v>
      </c>
      <c r="F124">
        <f t="shared" si="8"/>
        <v>474</v>
      </c>
      <c r="M124" s="1">
        <v>12632</v>
      </c>
      <c r="R124" s="3">
        <f t="shared" si="11"/>
        <v>10874.515437357928</v>
      </c>
      <c r="S124" s="3">
        <f t="shared" si="7"/>
        <v>12.686934676917582</v>
      </c>
      <c r="V124">
        <v>474</v>
      </c>
    </row>
    <row r="125" spans="2:22" x14ac:dyDescent="0.25">
      <c r="B125" s="1">
        <v>12663</v>
      </c>
      <c r="C125" s="3">
        <f t="shared" si="9"/>
        <v>7649.4265791981379</v>
      </c>
      <c r="D125" s="3">
        <f>C124/100*$F$10/12</f>
        <v>23.624422955707089</v>
      </c>
      <c r="F125">
        <f t="shared" si="8"/>
        <v>474</v>
      </c>
      <c r="M125" s="1">
        <v>12663</v>
      </c>
      <c r="R125" s="3">
        <f t="shared" si="11"/>
        <v>10413.202372034846</v>
      </c>
      <c r="S125" s="3">
        <f t="shared" si="7"/>
        <v>12.148736100707319</v>
      </c>
      <c r="V125">
        <v>474</v>
      </c>
    </row>
    <row r="126" spans="2:22" x14ac:dyDescent="0.25">
      <c r="B126" s="1">
        <v>12693</v>
      </c>
      <c r="C126" s="3">
        <f t="shared" si="9"/>
        <v>7197.7374067207993</v>
      </c>
      <c r="D126" s="3">
        <f>C125/100*$F$10/12</f>
        <v>22.310827522661231</v>
      </c>
      <c r="F126">
        <f t="shared" si="8"/>
        <v>474</v>
      </c>
      <c r="M126" s="1">
        <v>12693</v>
      </c>
      <c r="R126" s="3">
        <f t="shared" si="11"/>
        <v>9951.3511081355537</v>
      </c>
      <c r="S126" s="3">
        <f t="shared" si="7"/>
        <v>11.609909626158144</v>
      </c>
      <c r="V126">
        <v>474</v>
      </c>
    </row>
    <row r="127" spans="2:22" x14ac:dyDescent="0.25">
      <c r="B127" s="1">
        <v>12724</v>
      </c>
      <c r="C127" s="3">
        <f t="shared" si="9"/>
        <v>6744.7308074904013</v>
      </c>
      <c r="D127" s="3">
        <f>C126/100*$F$10/12</f>
        <v>20.993400769602331</v>
      </c>
      <c r="F127">
        <f t="shared" si="8"/>
        <v>474</v>
      </c>
      <c r="M127" s="1">
        <v>12724</v>
      </c>
      <c r="R127" s="3">
        <f t="shared" si="11"/>
        <v>9488.9610177617124</v>
      </c>
      <c r="S127" s="3">
        <f>R127/100*1.4/12</f>
        <v>11.070454520721997</v>
      </c>
      <c r="V127">
        <v>474</v>
      </c>
    </row>
    <row r="128" spans="2:22" x14ac:dyDescent="0.25">
      <c r="B128" s="1">
        <v>12754</v>
      </c>
      <c r="C128" s="3">
        <f t="shared" si="9"/>
        <v>6290.4029390122487</v>
      </c>
      <c r="D128" s="3">
        <f>C127/100*$F$10/12</f>
        <v>19.672131521847003</v>
      </c>
      <c r="F128">
        <f t="shared" si="8"/>
        <v>474</v>
      </c>
      <c r="M128" s="1">
        <v>12754</v>
      </c>
      <c r="R128" s="3">
        <f t="shared" si="11"/>
        <v>9026.0314722824351</v>
      </c>
      <c r="S128" s="3">
        <f t="shared" si="7"/>
        <v>10.530370050996174</v>
      </c>
      <c r="V128">
        <v>474</v>
      </c>
    </row>
    <row r="129" spans="2:23" x14ac:dyDescent="0.25">
      <c r="B129" s="1">
        <v>12785</v>
      </c>
      <c r="C129" s="3">
        <f t="shared" si="9"/>
        <v>3834.7499475843679</v>
      </c>
      <c r="D129" s="3">
        <f>C128/100*$F$10/12</f>
        <v>18.347008572119059</v>
      </c>
      <c r="E129">
        <v>2000</v>
      </c>
      <c r="F129">
        <f t="shared" si="8"/>
        <v>474</v>
      </c>
      <c r="M129" s="1">
        <v>12785</v>
      </c>
      <c r="R129" s="3">
        <f t="shared" si="11"/>
        <v>6562.5618423334308</v>
      </c>
      <c r="S129" s="3">
        <f t="shared" si="7"/>
        <v>7.6563221493890019</v>
      </c>
      <c r="V129">
        <v>474</v>
      </c>
      <c r="W129">
        <v>2000</v>
      </c>
    </row>
    <row r="130" spans="2:23" x14ac:dyDescent="0.25">
      <c r="B130" s="1">
        <v>12816</v>
      </c>
      <c r="C130" s="3">
        <f t="shared" si="9"/>
        <v>3371.9346349314892</v>
      </c>
      <c r="D130" s="3">
        <f>C129/100*$F$10/12</f>
        <v>11.184687347121072</v>
      </c>
      <c r="F130">
        <f t="shared" si="8"/>
        <v>474</v>
      </c>
      <c r="M130" s="1">
        <v>12816</v>
      </c>
      <c r="R130" s="3">
        <f t="shared" si="11"/>
        <v>6096.2181644828197</v>
      </c>
      <c r="S130" s="3">
        <f t="shared" si="7"/>
        <v>7.1122545252299565</v>
      </c>
      <c r="V130">
        <v>474</v>
      </c>
    </row>
    <row r="131" spans="2:23" x14ac:dyDescent="0.25">
      <c r="B131" s="1">
        <v>12844</v>
      </c>
      <c r="C131" s="3">
        <f t="shared" si="9"/>
        <v>2907.7694442833726</v>
      </c>
      <c r="D131" s="3">
        <f>C130/100*$F$10/12</f>
        <v>9.8348093518835089</v>
      </c>
      <c r="F131">
        <f t="shared" si="8"/>
        <v>474</v>
      </c>
      <c r="M131" s="1">
        <v>12844</v>
      </c>
      <c r="R131" s="3">
        <f t="shared" si="11"/>
        <v>5629.3304190080498</v>
      </c>
      <c r="S131" s="3">
        <f t="shared" si="7"/>
        <v>6.5675521555093903</v>
      </c>
      <c r="V131">
        <v>474</v>
      </c>
    </row>
    <row r="132" spans="2:23" x14ac:dyDescent="0.25">
      <c r="B132" s="1">
        <v>12875</v>
      </c>
      <c r="C132" s="3">
        <f t="shared" si="9"/>
        <v>2442.2504384958656</v>
      </c>
      <c r="D132" s="3">
        <f>C131/100*$F$10/12</f>
        <v>8.4809942124931705</v>
      </c>
      <c r="F132">
        <f t="shared" si="8"/>
        <v>474</v>
      </c>
      <c r="M132" s="1">
        <v>12875</v>
      </c>
      <c r="R132" s="3">
        <f t="shared" si="11"/>
        <v>5161.8979711635593</v>
      </c>
      <c r="S132" s="3">
        <f t="shared" si="7"/>
        <v>6.0222142996908197</v>
      </c>
      <c r="V132">
        <v>474</v>
      </c>
    </row>
    <row r="133" spans="2:23" x14ac:dyDescent="0.25">
      <c r="B133" s="1">
        <v>12905</v>
      </c>
      <c r="C133" s="3">
        <f t="shared" si="9"/>
        <v>1975.3736689414786</v>
      </c>
      <c r="D133" s="3">
        <f>C132/100*$F$10/12</f>
        <v>7.1232304456129425</v>
      </c>
      <c r="F133">
        <f t="shared" si="8"/>
        <v>474</v>
      </c>
      <c r="M133" s="1">
        <v>12905</v>
      </c>
      <c r="R133" s="3">
        <f t="shared" si="11"/>
        <v>4693.9201854632502</v>
      </c>
      <c r="S133" s="3">
        <f t="shared" si="7"/>
        <v>5.4762402163737915</v>
      </c>
      <c r="V133">
        <v>474</v>
      </c>
    </row>
    <row r="134" spans="2:23" x14ac:dyDescent="0.25">
      <c r="B134" s="1">
        <v>12936</v>
      </c>
      <c r="C134" s="3">
        <f t="shared" si="9"/>
        <v>1507.1351754758912</v>
      </c>
      <c r="D134" s="3">
        <f>C133/100*$F$10/12</f>
        <v>5.7615065344126464</v>
      </c>
      <c r="F134">
        <f t="shared" si="8"/>
        <v>474</v>
      </c>
      <c r="M134" s="1">
        <v>12936</v>
      </c>
      <c r="R134" s="3">
        <f t="shared" si="11"/>
        <v>4225.3964256796244</v>
      </c>
      <c r="S134" s="3">
        <f t="shared" si="7"/>
        <v>4.929629163292895</v>
      </c>
      <c r="V134">
        <v>474</v>
      </c>
    </row>
    <row r="135" spans="2:23" x14ac:dyDescent="0.25">
      <c r="B135" s="1">
        <v>12966</v>
      </c>
      <c r="C135" s="3">
        <f t="shared" si="9"/>
        <v>1037.5309864043625</v>
      </c>
      <c r="D135" s="3">
        <f>C134/100*$F$10/12</f>
        <v>4.3958109284713496</v>
      </c>
      <c r="F135">
        <f t="shared" si="8"/>
        <v>474</v>
      </c>
      <c r="M135" s="1">
        <v>12966</v>
      </c>
      <c r="R135" s="3">
        <f t="shared" si="11"/>
        <v>3756.3260548429171</v>
      </c>
      <c r="S135" s="3">
        <f t="shared" si="7"/>
        <v>4.3823803973167363</v>
      </c>
      <c r="V135">
        <v>474</v>
      </c>
    </row>
    <row r="136" spans="2:23" x14ac:dyDescent="0.25">
      <c r="B136" s="1">
        <v>12997</v>
      </c>
      <c r="C136" s="3">
        <f t="shared" si="9"/>
        <v>566.55711844804182</v>
      </c>
      <c r="D136" s="3">
        <f>C135/100*$F$10/12</f>
        <v>3.0261320436793899</v>
      </c>
      <c r="F136">
        <f t="shared" si="8"/>
        <v>474</v>
      </c>
      <c r="M136" s="1">
        <v>12997</v>
      </c>
      <c r="R136" s="3">
        <f t="shared" si="11"/>
        <v>3286.7084352402339</v>
      </c>
      <c r="S136" s="3">
        <f t="shared" si="7"/>
        <v>3.8344931744469388</v>
      </c>
      <c r="V136">
        <v>474</v>
      </c>
    </row>
    <row r="137" spans="2:23" x14ac:dyDescent="0.25">
      <c r="B137" s="1">
        <v>13028</v>
      </c>
      <c r="C137" s="3">
        <f t="shared" si="9"/>
        <v>94.209576710181921</v>
      </c>
      <c r="D137" s="3">
        <f>C136/100*$F$10/12</f>
        <v>1.652458262140122</v>
      </c>
      <c r="F137">
        <f t="shared" si="8"/>
        <v>474</v>
      </c>
      <c r="M137" s="1">
        <v>13028</v>
      </c>
      <c r="R137" s="3">
        <f t="shared" si="11"/>
        <v>2816.5429284146808</v>
      </c>
      <c r="S137" s="3">
        <f t="shared" si="7"/>
        <v>3.2859667498171272</v>
      </c>
      <c r="V137">
        <v>474</v>
      </c>
    </row>
    <row r="138" spans="2:23" x14ac:dyDescent="0.25">
      <c r="B138" s="1">
        <v>13058</v>
      </c>
      <c r="M138" s="1">
        <v>13058</v>
      </c>
      <c r="R138" s="3">
        <f t="shared" si="11"/>
        <v>2345.8288951644981</v>
      </c>
      <c r="S138" s="3">
        <f t="shared" si="7"/>
        <v>2.7368003776919143</v>
      </c>
      <c r="V138">
        <v>474</v>
      </c>
    </row>
    <row r="139" spans="2:23" x14ac:dyDescent="0.25">
      <c r="B139" s="1">
        <v>13089</v>
      </c>
      <c r="M139" s="1">
        <v>13089</v>
      </c>
      <c r="R139" s="3">
        <f t="shared" si="11"/>
        <v>1874.56569554219</v>
      </c>
      <c r="S139" s="3">
        <f t="shared" si="7"/>
        <v>2.1869933114658884</v>
      </c>
      <c r="V139">
        <v>474</v>
      </c>
    </row>
    <row r="140" spans="2:23" x14ac:dyDescent="0.25">
      <c r="B140" s="1">
        <v>13119</v>
      </c>
      <c r="M140" s="1">
        <v>13119</v>
      </c>
      <c r="R140" s="3">
        <f t="shared" si="11"/>
        <v>1402.7526888536559</v>
      </c>
      <c r="S140" s="3">
        <f t="shared" si="7"/>
        <v>1.6365448036625985</v>
      </c>
      <c r="V140">
        <v>474</v>
      </c>
    </row>
    <row r="141" spans="2:23" x14ac:dyDescent="0.25">
      <c r="B141" s="1">
        <v>13150</v>
      </c>
      <c r="M141" s="1">
        <v>13150</v>
      </c>
      <c r="R141" s="3">
        <f t="shared" si="11"/>
        <v>30.389233657318528</v>
      </c>
      <c r="S141" s="3">
        <f t="shared" si="7"/>
        <v>3.5454105933538281E-2</v>
      </c>
      <c r="V141">
        <v>474</v>
      </c>
      <c r="W141">
        <v>900</v>
      </c>
    </row>
    <row r="142" spans="2:23" x14ac:dyDescent="0.25">
      <c r="B142" s="1">
        <v>13181</v>
      </c>
      <c r="M142" s="1">
        <v>13181</v>
      </c>
    </row>
    <row r="143" spans="2:23" x14ac:dyDescent="0.25">
      <c r="B143" s="1">
        <v>13210</v>
      </c>
      <c r="M143" s="1">
        <v>13210</v>
      </c>
    </row>
    <row r="144" spans="2:23" x14ac:dyDescent="0.25">
      <c r="B144" s="1">
        <v>13241</v>
      </c>
      <c r="M144" s="1">
        <v>13241</v>
      </c>
    </row>
    <row r="145" spans="2:13" x14ac:dyDescent="0.25">
      <c r="B145" s="1">
        <v>13271</v>
      </c>
      <c r="M145" s="1">
        <v>13271</v>
      </c>
    </row>
    <row r="146" spans="2:13" x14ac:dyDescent="0.25">
      <c r="B146" s="1">
        <v>13302</v>
      </c>
      <c r="M146" s="1">
        <v>13302</v>
      </c>
    </row>
    <row r="147" spans="2:13" x14ac:dyDescent="0.25">
      <c r="B147" s="1"/>
      <c r="M147" s="1"/>
    </row>
    <row r="148" spans="2:13" x14ac:dyDescent="0.25">
      <c r="B148" s="1"/>
      <c r="M148" s="1"/>
    </row>
    <row r="149" spans="2:13" x14ac:dyDescent="0.25">
      <c r="B149" s="1"/>
      <c r="M149" s="1"/>
    </row>
    <row r="150" spans="2:13" x14ac:dyDescent="0.25">
      <c r="B150" s="1"/>
      <c r="M150" s="1"/>
    </row>
    <row r="151" spans="2:13" x14ac:dyDescent="0.25">
      <c r="B151" s="1"/>
      <c r="M151" s="1"/>
    </row>
    <row r="152" spans="2:13" x14ac:dyDescent="0.25">
      <c r="B152" s="1"/>
      <c r="M152" s="1"/>
    </row>
    <row r="153" spans="2:13" x14ac:dyDescent="0.25">
      <c r="B153" s="1"/>
      <c r="M153" s="1"/>
    </row>
    <row r="154" spans="2:13" x14ac:dyDescent="0.25">
      <c r="B154" s="1"/>
      <c r="M154" s="1"/>
    </row>
    <row r="155" spans="2:13" x14ac:dyDescent="0.25">
      <c r="B155" s="1"/>
      <c r="M155" s="1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alt</vt:lpstr>
      <vt:lpstr>korr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Schäfer, Steffen (HZA Heilbronn)</dc:creator>
  <cp:lastModifiedBy>christian vdr</cp:lastModifiedBy>
  <dcterms:created xsi:type="dcterms:W3CDTF">2025-06-25T04:10:10Z</dcterms:created>
  <dcterms:modified xsi:type="dcterms:W3CDTF">2025-06-27T11:30:48Z</dcterms:modified>
</cp:coreProperties>
</file>