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13FCC6DA-F185-4F08-953D-4EC02CCD6F1E}" xr6:coauthVersionLast="47" xr6:coauthVersionMax="47" xr10:uidLastSave="{00000000-0000-0000-0000-000000000000}"/>
  <bookViews>
    <workbookView xWindow="1815" yWindow="0" windowWidth="34155" windowHeight="20460" xr2:uid="{00000000-000D-0000-FFFF-FFFF00000000}"/>
  </bookViews>
  <sheets>
    <sheet name="Übersicht" sheetId="1" r:id="rId1"/>
    <sheet name="Transaktionen" sheetId="2" r:id="rId2"/>
    <sheet name="Bewertung" sheetId="3" r:id="rId3"/>
    <sheet name="Assets" sheetId="4" r:id="rId4"/>
    <sheet name="Berechnung" sheetId="5" r:id="rId5"/>
    <sheet name="Anleitung" sheetId="6" r:id="rId6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4" l="1"/>
  <c r="E17" i="4"/>
  <c r="F16" i="4"/>
  <c r="E16" i="4"/>
  <c r="F15" i="4"/>
  <c r="E15" i="4"/>
  <c r="F14" i="4"/>
  <c r="E14" i="4" s="1"/>
  <c r="F13" i="4"/>
  <c r="E13" i="4" s="1"/>
  <c r="F12" i="4"/>
  <c r="E12" i="4" s="1"/>
  <c r="F11" i="4"/>
  <c r="E11" i="4"/>
  <c r="F10" i="4"/>
  <c r="E10" i="4" s="1"/>
  <c r="F9" i="4"/>
  <c r="E9" i="4" s="1"/>
  <c r="F8" i="4"/>
  <c r="E8" i="4" s="1"/>
  <c r="F7" i="4"/>
  <c r="E7" i="4" s="1"/>
  <c r="F6" i="4"/>
  <c r="E6" i="4" s="1"/>
  <c r="C17" i="3"/>
  <c r="C16" i="3"/>
  <c r="C15" i="3"/>
  <c r="C14" i="3"/>
  <c r="C13" i="3"/>
  <c r="C12" i="3"/>
  <c r="C11" i="3"/>
  <c r="C10" i="3"/>
  <c r="C9" i="3"/>
  <c r="C8" i="3"/>
  <c r="C7" i="3"/>
  <c r="C6" i="3"/>
  <c r="H12" i="2"/>
  <c r="F12" i="2" s="1"/>
  <c r="G12" i="2"/>
  <c r="H11" i="2"/>
  <c r="F11" i="2" s="1"/>
  <c r="G11" i="2"/>
  <c r="H10" i="2"/>
  <c r="G10" i="2"/>
  <c r="H9" i="2"/>
  <c r="F9" i="2" s="1"/>
  <c r="G9" i="2"/>
  <c r="H8" i="2"/>
  <c r="F8" i="2" s="1"/>
  <c r="G8" i="2"/>
  <c r="H7" i="2"/>
  <c r="F7" i="2" s="1"/>
  <c r="G7" i="2"/>
  <c r="H6" i="2"/>
  <c r="F6" i="2" s="1"/>
  <c r="G6" i="2"/>
  <c r="B3" i="1"/>
  <c r="C7" i="5" l="1"/>
  <c r="D7" i="5"/>
  <c r="D6" i="5"/>
  <c r="H6" i="5"/>
  <c r="C6" i="5"/>
  <c r="B3" i="5"/>
  <c r="F10" i="2"/>
  <c r="B7" i="5" l="1"/>
  <c r="D14" i="1"/>
  <c r="D6" i="4"/>
  <c r="D7" i="4"/>
  <c r="D8" i="4"/>
  <c r="D9" i="4"/>
  <c r="D10" i="4"/>
  <c r="D11" i="4"/>
  <c r="D12" i="4"/>
  <c r="D13" i="4"/>
  <c r="D14" i="4"/>
  <c r="D15" i="4"/>
  <c r="D16" i="4"/>
  <c r="D17" i="4"/>
  <c r="G6" i="5"/>
  <c r="B6" i="5"/>
  <c r="A6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<sst xmlns="http://schemas.openxmlformats.org/spreadsheetml/2006/main" count="134" uniqueCount="94">
  <si>
    <t>Persönliche Rendite</t>
  </si>
  <si>
    <t>Stichtag</t>
  </si>
  <si>
    <t>Asset</t>
  </si>
  <si>
    <t>Interner Zinsfuß</t>
  </si>
  <si>
    <t>So verwendest Du die Datei</t>
  </si>
  <si>
    <t>1. Zahlungsströme auf Transaktionen eintragen.</t>
  </si>
  <si>
    <t>2. Auf Bewertung Stichtag und aktuelle Werte eintragen.</t>
  </si>
  <si>
    <t>3. Renditen aktualisieren sich automatisch.</t>
  </si>
  <si>
    <t>Alle Geldbeträge in EUR. Rendite annualisiert.</t>
  </si>
  <si>
    <t>Gelbe Eingabezellen. Keine Makros.</t>
  </si>
  <si>
    <t>„–“: noch keine Daten oder erforderliche Bewertung fehlt.</t>
  </si>
  <si>
    <t>Details findest Du in den Statusspalten der Arbeitsblätter.</t>
  </si>
  <si>
    <t>Weitere Positionen und Gruppen erscheinen automatisch.</t>
  </si>
  <si>
    <t>Transaktionen</t>
  </si>
  <si>
    <t>Beträge positiv in EUR eingeben. Neue Tabellenzeile mit Tab am Tabellenende anlegen.</t>
  </si>
  <si>
    <t>Datum</t>
  </si>
  <si>
    <t>Transaktionsart</t>
  </si>
  <si>
    <t>Betrag</t>
  </si>
  <si>
    <t>Bemerkung</t>
  </si>
  <si>
    <t>Cashflow</t>
  </si>
  <si>
    <t>Gruppe</t>
  </si>
  <si>
    <t>Status</t>
  </si>
  <si>
    <t>Bewertung zum gemeinsamen Stichtag</t>
  </si>
  <si>
    <t>Stichtag und Werte selbst eintragen. Leer = fehlt, 0 = verkauft / kein Bestand.</t>
  </si>
  <si>
    <t>Marktwert EUR</t>
  </si>
  <si>
    <t>Gold</t>
  </si>
  <si>
    <t>Silber</t>
  </si>
  <si>
    <t>Platin</t>
  </si>
  <si>
    <t>Assets und Gruppenzuordnung</t>
  </si>
  <si>
    <t>Neue Position unten anfügen und auf Bewertung ergänzen. Bezeichnungen sind frei wählbar.</t>
  </si>
  <si>
    <t>Bezeichnung</t>
  </si>
  <si>
    <t>XIRR</t>
  </si>
  <si>
    <t>Endwert EUR</t>
  </si>
  <si>
    <t>ETF</t>
  </si>
  <si>
    <t>Metall</t>
  </si>
  <si>
    <t>Gruppen und Berechnungsgrundlagen</t>
  </si>
  <si>
    <t>Eingabefehler</t>
  </si>
  <si>
    <t>Portfolio</t>
  </si>
  <si>
    <t>Total</t>
  </si>
  <si>
    <t>Art</t>
  </si>
  <si>
    <t>Vorzeichen</t>
  </si>
  <si>
    <t>Weitere Gruppen: Namen unten in tblGruppen ergänzen. Die Formeln werden übernommen.</t>
  </si>
  <si>
    <t>Kauf</t>
  </si>
  <si>
    <t>Verkauf</t>
  </si>
  <si>
    <t>XIRR verwendet alle zugehörigen Cashflows bis zum Stichtag plus den gemeinsamen Endwert.</t>
  </si>
  <si>
    <t>Ausschüttung</t>
  </si>
  <si>
    <t>Die Zahlungsströme werden vor XIRR chronologisch sortiert. Verkäufe bleiben positiv.</t>
  </si>
  <si>
    <t>Gebühr</t>
  </si>
  <si>
    <t>Eingabefehler blockieren Ergebnisse. Transaktionen nach dem Stichtag bleiben ausgeschlossen.</t>
  </si>
  <si>
    <t>Sonstiger Zufluss</t>
  </si>
  <si>
    <t>Sonstiger Abfluss</t>
  </si>
  <si>
    <t>Kurzanleitung</t>
  </si>
  <si>
    <t>1. Transaktionen: Jede Buchung genau einmal als neue Zeile in tblTx erfassen. Am Tabellenende Tab drücken.</t>
  </si>
  <si>
    <t>Datum, Asset, Art und positiven Betrag eingeben. Bemerkungen sind optional. Cashflow, Gruppe und Status sind Formeln.</t>
  </si>
  <si>
    <t>Kauf, Gebühr und sonstiger Abfluss werden negativ. Verkauf, Ausschüttung und sonstiger Zufluss werden positiv.</t>
  </si>
  <si>
    <t>Gebühren entweder im Kauf-/Verkaufbetrag berücksichtigen oder separat buchen. Niemals doppelt erfassen.</t>
  </si>
  <si>
    <t>2. Bewertung: Gemeinsamen Stichtag setzen und den gesamten verbleibenden Marktwert jedes genutzten Assets eintragen.</t>
  </si>
  <si>
    <t>Alle Marktwerte müssen für diesen Stichtag gelten. Bei vollständig verkauften Positionen ausdrücklich 0 eintragen.</t>
  </si>
  <si>
    <t>Ein leerer Wert bedeutet „Bewertung fehlt“. Für nie genutzte Positionen darf das Feld leer bleiben.</t>
  </si>
  <si>
    <t>Offene Bestände erzeugen noch keinen Verkaufserlös. Ihr Marktwert ergänzt deshalb einen positiven End-Cashflow.</t>
  </si>
  <si>
    <t>3. Übersicht: XIRR / XINTZINSFUSS berechnet die persönliche annualisierte Rendite mit tatsächlichen Zahlungsdaten.</t>
  </si>
  <si>
    <t>Gruppen und Total berechnen XIRR erneut aus allen gemeinsamen Zahlungsströmen. Einzelrenditen werden nicht gemittelt.</t>
  </si>
  <si>
    <t>Buchungen nach dem Stichtag werden ausgeschlossen. Unsortierte Buchungen und mehrere Buchungen pro Tag sind erlaubt.</t>
  </si>
  <si>
    <t>Alle Beträge in derselben Währung EUR eingeben. Fremdwährungszahlungen vorher zum jeweiligen Datum umrechnen.</t>
  </si>
  <si>
    <t>Ausschüttungen konsistent brutto oder netto eingeben. Für Rendite nach Steuern tatsächliche Nettobeträge verwenden.</t>
  </si>
  <si>
    <t>Nicht investiertes Kontoguthaben gehört nicht zum erfassten Portfolio. Verkäufe und Käufe sind dessen Ein- und Auszahlungen.</t>
  </si>
  <si>
    <t>4. Erweiterung: Neues Asset mit eindeutigem Schlüssel, Bezeichnung und Gruppe unten in der Assets-Tabelle ergänzen.</t>
  </si>
  <si>
    <t>Dasselbe Asset einmal in der Bewertungstabelle ergänzen. Neue Gruppennamen zusätzlich in tblGruppen auf Berechnung anlegen.</t>
  </si>
  <si>
    <t>Tabellen wachsen beim Anfügen mit Tab automatisch. Berechnete Spalten nicht überschreiben. Tabellenfilter ändern XIRR nicht.</t>
  </si>
  <si>
    <t>5. Hinweise: XIRR benötigt einen negativen und einen positiven Cashflow an verschiedenen Tagen.</t>
  </si>
  <si>
    <t>„XIRR nicht lösbar“: Vorzeichen oder Zeitraum fehlen, vollständiger Verlust oder Excel findet keinen Zinssatz.</t>
  </si>
  <si>
    <t>Bei mehrfachen Vorzeichenwechseln kann es mehrere mathematische Lösungen geben. XIRR verwendet den Excel-Startwert 10 %.</t>
  </si>
  <si>
    <t>Nicht lösbare oder mehrdeutige Zahlungsreihen lassen sich nicht immer durch einen einzelnen Zinssatz beschreiben.</t>
  </si>
  <si>
    <t>Eingabefehler werden in Statusspalten angezeigt und blockieren Ergebnisse, bis sie korrigiert sind.</t>
  </si>
  <si>
    <t>Excel Microsoft 365 oder Excel 2024 verwenden. Die Übersicht nutzt dynamische Arrays (u. a. FILTER, VSTACK und HSTACK).</t>
  </si>
  <si>
    <t>Die Eingabebereiche sind leer ausgeliefert. Die Prozentwerte aus der Bildvorlage sind keine übernommenen Anlagerenditen.</t>
  </si>
  <si>
    <t>ETF1</t>
  </si>
  <si>
    <t>ETF2</t>
  </si>
  <si>
    <t>ETF3</t>
  </si>
  <si>
    <t>ETF4</t>
  </si>
  <si>
    <t>ETF5</t>
  </si>
  <si>
    <t>ETF6</t>
  </si>
  <si>
    <t>ETF7</t>
  </si>
  <si>
    <t>ETF8</t>
  </si>
  <si>
    <t>ETF9</t>
  </si>
  <si>
    <t>Bezeichnung 1</t>
  </si>
  <si>
    <t>Bezeichnung 2</t>
  </si>
  <si>
    <t>Bezeichnung 3</t>
  </si>
  <si>
    <t>Bezeichnung 4</t>
  </si>
  <si>
    <t>Bezeichnung 5</t>
  </si>
  <si>
    <t>Bezeichnung 6</t>
  </si>
  <si>
    <t>Bezeichnung 7</t>
  </si>
  <si>
    <t>Bezeichnung 8</t>
  </si>
  <si>
    <t>Bezeichnung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</si>
</sst>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.00;[Red]\(#,##0.00\);0.00"/>
    <numFmt numFmtId="166" formatCode="0.0%"/>
  </numFmts>
  <fonts count="6">
    <font>
      <sz val="11"/>
      <name val="Carlito"/>
    </font>
    <font>
      <sz val="10"/>
      <name val="Arial"/>
    </font>
    <font>
      <b/>
      <sz val="15"/>
      <color rgb="FF253B50"/>
      <name val="Arial"/>
    </font>
    <font>
      <sz val="10"/>
      <color rgb="FF1751A0"/>
      <name val="Arial"/>
    </font>
    <font>
      <b/>
      <sz val="10"/>
      <name val="Arial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FFF3CF"/>
      </patternFill>
    </fill>
    <fill>
      <patternFill patternType="solid">
        <fgColor rgb="FFD8D8D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vertical="center"/>
    </xf>
    <xf numFmtId="165" fontId="3" fillId="2" borderId="0" xfId="1" applyNumberFormat="1" applyFont="1" applyFill="1" applyAlignment="1">
      <alignment vertical="center"/>
    </xf>
    <xf numFmtId="165" fontId="1" fillId="0" borderId="0" xfId="1" applyNumberFormat="1" applyFont="1" applyAlignment="1">
      <alignment vertical="center"/>
    </xf>
    <xf numFmtId="166" fontId="1" fillId="0" borderId="0" xfId="1" applyNumberFormat="1" applyFont="1" applyAlignment="1">
      <alignment vertical="center"/>
    </xf>
    <xf numFmtId="164" fontId="1" fillId="0" borderId="0" xfId="1" applyNumberFormat="1" applyFont="1" applyAlignment="1">
      <alignment vertical="center"/>
    </xf>
    <xf numFmtId="0" fontId="4" fillId="3" borderId="0" xfId="1" applyFont="1" applyFill="1" applyAlignment="1">
      <alignment vertical="center"/>
    </xf>
    <xf numFmtId="166" fontId="1" fillId="0" borderId="0" xfId="1" applyNumberFormat="1" applyFont="1" applyAlignment="1">
      <alignment horizontal="right" vertical="center"/>
    </xf>
    <xf numFmtId="166" fontId="0" fillId="0" borderId="0" xfId="1" applyNumberFormat="1" applyFont="1" applyAlignment="1">
      <alignment horizontal="right"/>
    </xf>
    <xf numFmtId="0" fontId="1" fillId="0" borderId="0" xfId="1" applyFont="1" applyAlignment="1">
      <alignment horizontal="left" vertical="center"/>
    </xf>
    <xf numFmtId="0" fontId="0" fillId="0" borderId="0" xfId="1" applyFont="1" applyAlignment="1">
      <alignment horizontal="left"/>
    </xf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49" fontId="3" fillId="2" borderId="0" xfId="1" applyNumberFormat="1" applyFont="1" applyFill="1" applyAlignment="1">
      <alignment vertical="center"/>
    </xf>
    <xf numFmtId="49" fontId="1" fillId="0" borderId="0" xfId="1" applyNumberFormat="1" applyFont="1" applyAlignment="1">
      <alignment vertical="center"/>
    </xf>
  </cellXfs>
  <cellStyles count="2">
    <cellStyle name="Normal" xfId="1" xr:uid="{00000000-0005-0000-0000-000000000000}"/>
    <cellStyle name="Standard" xfId="0" builtinId="0"/>
  </cellStyles>
  <dxfs count="5">
    <dxf>
      <font>
        <color rgb="FF9C2C23"/>
      </font>
      <fill>
        <patternFill patternType="solid">
          <bgColor rgb="FFFCE1DA"/>
        </patternFill>
      </fill>
    </dxf>
    <dxf>
      <font>
        <b/>
      </font>
      <fill>
        <patternFill patternType="solid">
          <bgColor rgb="FF9CC2E5"/>
        </patternFill>
      </fill>
    </dxf>
    <dxf>
      <font>
        <b/>
      </font>
      <fill>
        <patternFill patternType="solid">
          <bgColor rgb="FFD8D8D8"/>
        </patternFill>
      </fill>
    </dxf>
    <dxf>
      <fill>
        <patternFill patternType="solid">
          <bgColor rgb="FFE2EFDA"/>
        </patternFill>
      </fill>
    </dxf>
    <dxf>
      <fill>
        <patternFill patternType="solid"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Tx" displayName="tblTx" ref="A5:H12" totalsRowShown="0">
  <tableColumns count="8">
    <tableColumn id="1" xr3:uid="{00000000-0010-0000-0000-000001000000}" name="Datum"/>
    <tableColumn id="2" xr3:uid="{00000000-0010-0000-0000-000002000000}" name="Asset"/>
    <tableColumn id="3" xr3:uid="{00000000-0010-0000-0000-000003000000}" name="Transaktionsart"/>
    <tableColumn id="4" xr3:uid="{00000000-0010-0000-0000-000004000000}" name="Betrag"/>
    <tableColumn id="5" xr3:uid="{00000000-0010-0000-0000-000005000000}" name="Bemerkung"/>
    <tableColumn id="6" xr3:uid="{00000000-0010-0000-0000-000006000000}" name="Cashflow">
      <calculatedColumnFormula>IF(H6&lt;&gt;"OK",0,D6*INDEX(tblArten[Vorzeichen],MATCH(C6,tblArten[Art],0)))</calculatedColumnFormula>
    </tableColumn>
    <tableColumn id="7" xr3:uid="{00000000-0010-0000-0000-000007000000}" name="Gruppe">
      <calculatedColumnFormula>IF(B6="","",_xlfn.XLOOKUP(B6,tblAssets[Asset],tblAssets[Gruppe],"Unbekannt",0))</calculatedColumnFormula>
    </tableColumn>
    <tableColumn id="8" xr3:uid="{00000000-0010-0000-0000-000008000000}" name="Status">
      <calculatedColumnFormula>IF(COUNTA(A6,B6,C6,D6,E6)=0,"",IF(OR(NOT(ISNUMBER(A6)),A6&lt;1,A6&lt;&gt;INT(A6)),"Datum prüfen",IF(COUNTIF(tblAssets[Asset],B6)&lt;&gt;1,"Asset prüfen",IF(COUNTIF(tblArten[Art],C6)&lt;&gt;1,"Art prüfen",IF(OR(NOT(ISNUMBER(D6)),D6&lt;=0),"Betrag muss positiv sein","OK")))))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Werte" displayName="tblWerte" ref="A5:C17" totalsRowShown="0">
  <tableColumns count="3">
    <tableColumn id="1" xr3:uid="{00000000-0010-0000-0100-000001000000}" name="Asset"/>
    <tableColumn id="2" xr3:uid="{00000000-0010-0000-0100-000002000000}" name="Marktwert EUR"/>
    <tableColumn id="3" xr3:uid="{00000000-0010-0000-0100-000003000000}" name="Status">
      <calculatedColumnFormula>IF(A6="",IF(B6="","","Asset fehlt"),IF(COUNTIF(tblAssets[Asset],A6)&lt;&gt;1,"Asset prüfen",IF(COUNTIF(tblWerte[Asset],A6)&lt;&gt;1,"Asset doppelt",IF(B6="","Wert fehlt",IF(OR(NOT(ISNUMBER(B6)),B6&lt;0),"Wert prüfen","OK")))))</calculatedColumnFormula>
    </tableColumn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Assets" displayName="tblAssets" ref="A5:F17" totalsRowShown="0">
  <tableColumns count="6">
    <tableColumn id="1" xr3:uid="{00000000-0010-0000-0200-000001000000}" name="Asset"/>
    <tableColumn id="2" xr3:uid="{00000000-0010-0000-0200-000002000000}" name="Bezeichnung"/>
    <tableColumn id="3" xr3:uid="{00000000-0010-0000-0200-000003000000}" name="Gruppe"/>
    <tableColumn id="4" xr3:uid="{00000000-0010-0000-0200-000004000000}" name="XIRR">
      <calculatedColumnFormula>IF(AND(E6="OK",Berechnung!$B$3=0),IF(OR(MIN(_xlfn.VSTACK(_xlfn._xlws.FILTER(tblTx[Cashflow],(tblTx[Asset]=A6)*(tblTx[Status]="OK")*(tblTx[Datum]&lt;=Bewertung!$B$3),0),F6))&gt;=0,MAX(_xlfn.VSTACK(_xlfn._xlws.FILTER(tblTx[Cashflow],(tblTx[Asset]=A6)*(tblTx[Status]="OK")*(tblTx[Datum]&lt;=Bewertung!$B$3),0),F6))&lt;=0),"Vorzeichen fehlen",IF(MAX(_xlfn._xlws.FILTER(_xlfn.VSTACK(_xlfn._xlws.FILTER(tblTx[Datum],(tblTx[Asset]=A6)*(tblTx[Status]="OK")*(tblTx[Datum]&lt;=Bewertung!$B$3),Bewertung!$B$3),Bewertung!$B$3),(_xlfn.VSTACK(_xlfn._xlws.FILTER(tblTx[Cashflow],(tblTx[Asset]=A6)*(tblTx[Status]="OK")*(tblTx[Datum]&lt;=Bewertung!$B$3),0),F6)&lt;&gt;0),Bewertung!$B$3))=MIN(_xlfn._xlws.FILTER(_xlfn.VSTACK(_xlfn._xlws.FILTER(tblTx[Datum],(tblTx[Asset]=A6)*(tblTx[Status]="OK")*(tblTx[Datum]&lt;=Bewertung!$B$3),Bewertung!$B$3),Bewertung!$B$3),(_xlfn.VSTACK(_xlfn._xlws.FILTER(tblTx[Cashflow],(tblTx[Asset]=A6)*(tblTx[Status]="OK")*(tblTx[Datum]&lt;=Bewertung!$B$3),0),F6)&lt;&gt;0),Bewertung!$B$3)),"Zeitraum fehlt",IFERROR(XIRR(_xlfn.SORTBY(_xlfn.VSTACK(_xlfn._xlws.FILTER(tblTx[Cashflow],(tblTx[Asset]=A6)*(tblTx[Status]="OK")*(tblTx[Datum]&lt;=Bewertung!$B$3),0),F6),_xlfn.VSTACK(_xlfn._xlws.FILTER(tblTx[Datum],(tblTx[Asset]=A6)*(tblTx[Status]="OK")*(tblTx[Datum]&lt;=Bewertung!$B$3),Bewertung!$B$3),Bewertung!$B$3),1),_xlfn._xlws.SORT(_xlfn.VSTACK(_xlfn._xlws.FILTER(tblTx[Datum],(tblTx[Asset]=A6)*(tblTx[Status]="OK")*(tblTx[Datum]&lt;=Bewertung!$B$3),Bewertung!$B$3),Bewertung!$B$3))),"XIRR nicht lösbar"))),"–")</calculatedColumnFormula>
    </tableColumn>
    <tableColumn id="5" xr3:uid="{00000000-0010-0000-0200-000005000000}" name="Status">
      <calculatedColumnFormula>IF(A6="","",IF(OR(COUNTIF(tblAssets[Asset],A6)&lt;&gt;1,C6=""),"Stammdaten prüfen",IF(COUNTIFS(tblTx[Asset],A6,tblTx[Status],"OK",tblTx[Datum],"&lt;="&amp;Bewertung!$B$3)+F6=0,"Keine Zahlungsströme",IF(OR(NOT(ISNUMBER(Bewertung!$B$3)),Bewertung!$B$3&lt;1,Bewertung!$B$3&lt;&gt;INT(Bewertung!$B$3)),"Stichtag fehlt / ungültig",IF(COUNTIFS(tblWerte[Asset],A6,tblWerte[Status],"OK")&lt;&gt;1,"Bewertung fehlt / ungültig","OK")))))</calculatedColumnFormula>
    </tableColumn>
    <tableColumn id="6" xr3:uid="{00000000-0010-0000-0200-000006000000}" name="Endwert EUR">
      <calculatedColumnFormula>IF(A6="",0,SUMIF(tblWerte[Asset],A6,tblWerte[Marktwert EUR]))</calculatedColumnFormula>
    </tableColumn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Gruppen" displayName="tblGruppen" ref="A5:D7" totalsRowShown="0">
  <tableColumns count="4">
    <tableColumn id="1" xr3:uid="{00000000-0010-0000-0300-000001000000}" name="Gruppe"/>
    <tableColumn id="2" xr3:uid="{00000000-0010-0000-0300-000002000000}" name="XIRR">
      <calculatedColumnFormula>IF(AND(C6="OK",$B$3=0),IF(OR(MIN(_xlfn.VSTACK(_xlfn._xlws.FILTER(tblTx[Cashflow],(tblTx[Gruppe]=A6)*(tblTx[Status]="OK")*(tblTx[Datum]&lt;=Bewertung!$B$3),0),D6))&gt;=0,MAX(_xlfn.VSTACK(_xlfn._xlws.FILTER(tblTx[Cashflow],(tblTx[Gruppe]=A6)*(tblTx[Status]="OK")*(tblTx[Datum]&lt;=Bewertung!$B$3),0),D6))&lt;=0),"Vorzeichen fehlen",IF(MAX(_xlfn._xlws.FILTER(_xlfn.VSTACK(_xlfn._xlws.FILTER(tblTx[Datum],(tblTx[Gruppe]=A6)*(tblTx[Status]="OK")*(tblTx[Datum]&lt;=Bewertung!$B$3),Bewertung!$B$3),Bewertung!$B$3),(_xlfn.VSTACK(_xlfn._xlws.FILTER(tblTx[Cashflow],(tblTx[Gruppe]=A6)*(tblTx[Status]="OK")*(tblTx[Datum]&lt;=Bewertung!$B$3),0),D6)&lt;&gt;0),Bewertung!$B$3))=MIN(_xlfn._xlws.FILTER(_xlfn.VSTACK(_xlfn._xlws.FILTER(tblTx[Datum],(tblTx[Gruppe]=A6)*(tblTx[Status]="OK")*(tblTx[Datum]&lt;=Bewertung!$B$3),Bewertung!$B$3),Bewertung!$B$3),(_xlfn.VSTACK(_xlfn._xlws.FILTER(tblTx[Cashflow],(tblTx[Gruppe]=A6)*(tblTx[Status]="OK")*(tblTx[Datum]&lt;=Bewertung!$B$3),0),D6)&lt;&gt;0),Bewertung!$B$3)),"Zeitraum fehlt",IFERROR(XIRR(_xlfn.SORTBY(_xlfn.VSTACK(_xlfn._xlws.FILTER(tblTx[Cashflow],(tblTx[Gruppe]=A6)*(tblTx[Status]="OK")*(tblTx[Datum]&lt;=Bewertung!$B$3),0),D6),_xlfn.VSTACK(_xlfn._xlws.FILTER(tblTx[Datum],(tblTx[Gruppe]=A6)*(tblTx[Status]="OK")*(tblTx[Datum]&lt;=Bewertung!$B$3),Bewertung!$B$3),Bewertung!$B$3),1),_xlfn._xlws.SORT(_xlfn.VSTACK(_xlfn._xlws.FILTER(tblTx[Datum],(tblTx[Gruppe]=A6)*(tblTx[Status]="OK")*(tblTx[Datum]&lt;=Bewertung!$B$3),Bewertung!$B$3),Bewertung!$B$3))),"XIRR nicht lösbar"))),"–")</calculatedColumnFormula>
    </tableColumn>
    <tableColumn id="3" xr3:uid="{00000000-0010-0000-0300-000003000000}" name="Status">
      <calculatedColumnFormula>IF(COUNTIFS(tblAssets[Gruppe],A6,tblAssets[Status],"&lt;&gt;OK",tblAssets[Status],"&lt;&gt;Keine Zahlungsströme",tblAssets[Asset],"&lt;&gt;")&gt;0,"Bewertung / Stammdaten prüfen",IF(COUNTIFS(tblAssets[Gruppe],A6,tblAssets[Status],"OK")=0,"Keine Zahlungsströme","OK"))</calculatedColumnFormula>
    </tableColumn>
    <tableColumn id="4" xr3:uid="{00000000-0010-0000-0300-000004000000}" name="Endwert EUR">
      <calculatedColumnFormula>SUMIF(tblAssets[Gruppe],A6,tblAssets[Endwert EUR])</calculatedColumnFormula>
    </tableColumn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blArten" displayName="tblArten" ref="F10:G16" totalsRowShown="0">
  <tableColumns count="2">
    <tableColumn id="1" xr3:uid="{00000000-0010-0000-0400-000001000000}" name="Art"/>
    <tableColumn id="2" xr3:uid="{00000000-0010-0000-0400-000002000000}" name="Vorzeiche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showGridLines="0" tabSelected="1" workbookViewId="0">
      <selection activeCell="A20" sqref="A20"/>
    </sheetView>
  </sheetViews>
  <sheetFormatPr baseColWidth="10" defaultColWidth="9" defaultRowHeight="14.25"/>
  <cols>
    <col min="1" max="1" width="20" customWidth="1"/>
    <col min="2" max="2" width="26" customWidth="1"/>
    <col min="3" max="3" width="18" customWidth="1"/>
    <col min="4" max="4" width="62" customWidth="1"/>
    <col min="5" max="10" width="18" customWidth="1"/>
  </cols>
  <sheetData>
    <row r="1" spans="1:10" ht="2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customHeight="1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21" customHeight="1">
      <c r="A3" s="1" t="s">
        <v>1</v>
      </c>
      <c r="B3" s="8" t="str">
        <f>IF(Bewertung!B3="","Bitte eintragen",Bewertung!B3)</f>
        <v>Bitte eintragen</v>
      </c>
      <c r="C3" s="1"/>
      <c r="D3" s="1"/>
      <c r="E3" s="1"/>
      <c r="F3" s="1"/>
      <c r="G3" s="1"/>
      <c r="H3" s="1"/>
      <c r="I3" s="1"/>
      <c r="J3" s="1"/>
    </row>
    <row r="4" spans="1:10" ht="21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1" customHeight="1">
      <c r="A5" s="9" t="s">
        <v>2</v>
      </c>
      <c r="B5" s="9" t="s">
        <v>3</v>
      </c>
      <c r="C5" s="1"/>
      <c r="D5" s="14" t="s">
        <v>4</v>
      </c>
      <c r="E5" s="1"/>
      <c r="F5" s="1"/>
      <c r="G5" s="1"/>
      <c r="H5" s="1"/>
      <c r="I5" s="1"/>
      <c r="J5" s="1"/>
    </row>
    <row r="6" spans="1:10" ht="21" customHeight="1">
      <c r="A6" s="12" t="str" cm="1">
        <f t="array" ref="A6:B22">_xlfn.VSTACK(_xlfn._xlws.FILTER(_xlfn.HSTACK(tblAssets[Asset],tblAssets[XIRR]),(tblAssets[Gruppe]="ETF")*(tblAssets[Asset]&lt;&gt;""),{"",""}),_xlfn.HSTACK("ETF / Depot",INDEX(tblGruppen[XIRR],MATCH("ETF",tblGruppen[Gruppe],0))),_xlfn._xlws.FILTER(_xlfn.HSTACK(tblAssets[Asset],tblAssets[XIRR]),(tblAssets[Gruppe]="Metall")*(tblAssets[Asset]&lt;&gt;""),{"",""}),_xlfn.HSTACK("Metall",INDEX(tblGruppen[XIRR],MATCH("Metall",tblGruppen[Gruppe],0))),_xlfn.HSTACK("Total",Berechnung!G6),_xlfn._xlws.FILTER(_xlfn.HSTACK(tblAssets[Asset],tblAssets[XIRR]),(tblAssets[Gruppe]&lt;&gt;"ETF")*(tblAssets[Gruppe]&lt;&gt;"Metall")*(tblAssets[Asset]&lt;&gt;""),{"",""}),_xlfn._xlws.FILTER(_xlfn.HSTACK(tblGruppen[Gruppe],tblGruppen[XIRR]),(tblGruppen[Gruppe]&lt;&gt;"ETF")*(tblGruppen[Gruppe]&lt;&gt;"Metall")*(tblGruppen[Gruppe]&lt;&gt;""),{"",""}))</f>
        <v>ETF1</v>
      </c>
      <c r="B6" s="10" t="str">
        <v>–</v>
      </c>
      <c r="C6" s="1"/>
      <c r="D6" s="1"/>
      <c r="E6" s="1"/>
      <c r="F6" s="1"/>
      <c r="G6" s="1"/>
      <c r="H6" s="1"/>
      <c r="I6" s="1"/>
      <c r="J6" s="1"/>
    </row>
    <row r="7" spans="1:10" ht="21" customHeight="1">
      <c r="A7" s="12" t="str">
        <v>ETF2</v>
      </c>
      <c r="B7" s="10" t="str">
        <v>–</v>
      </c>
      <c r="C7" s="1"/>
      <c r="D7" s="1" t="s">
        <v>5</v>
      </c>
      <c r="E7" s="1"/>
      <c r="F7" s="1"/>
      <c r="G7" s="1"/>
      <c r="H7" s="1"/>
      <c r="I7" s="1"/>
      <c r="J7" s="1"/>
    </row>
    <row r="8" spans="1:10" ht="21" customHeight="1">
      <c r="A8" s="12" t="str">
        <v>ETF3</v>
      </c>
      <c r="B8" s="10" t="str">
        <v>–</v>
      </c>
      <c r="C8" s="1"/>
      <c r="D8" s="1" t="s">
        <v>6</v>
      </c>
      <c r="E8" s="1"/>
      <c r="F8" s="1"/>
      <c r="G8" s="1"/>
      <c r="H8" s="1"/>
      <c r="I8" s="1"/>
      <c r="J8" s="1"/>
    </row>
    <row r="9" spans="1:10" ht="21" customHeight="1">
      <c r="A9" s="12" t="str">
        <v>ETF4</v>
      </c>
      <c r="B9" s="10" t="str">
        <v>–</v>
      </c>
      <c r="C9" s="1"/>
      <c r="D9" s="1" t="s">
        <v>7</v>
      </c>
      <c r="E9" s="1"/>
      <c r="F9" s="1"/>
      <c r="G9" s="1"/>
      <c r="H9" s="1"/>
      <c r="I9" s="1"/>
      <c r="J9" s="1"/>
    </row>
    <row r="10" spans="1:10" ht="21" customHeight="1">
      <c r="A10" s="12" t="str">
        <v>ETF5</v>
      </c>
      <c r="B10" s="10" t="str">
        <v>–</v>
      </c>
      <c r="C10" s="1"/>
      <c r="D10" s="1" t="s">
        <v>8</v>
      </c>
      <c r="E10" s="1"/>
      <c r="F10" s="1"/>
      <c r="G10" s="1"/>
      <c r="H10" s="1"/>
      <c r="I10" s="1"/>
      <c r="J10" s="1"/>
    </row>
    <row r="11" spans="1:10" ht="21" customHeight="1">
      <c r="A11" s="12" t="str">
        <v>ETF6</v>
      </c>
      <c r="B11" s="10" t="str">
        <v>–</v>
      </c>
      <c r="C11" s="1"/>
      <c r="D11" s="1" t="s">
        <v>9</v>
      </c>
      <c r="E11" s="1"/>
      <c r="F11" s="1"/>
      <c r="G11" s="1"/>
      <c r="H11" s="1"/>
      <c r="I11" s="1"/>
      <c r="J11" s="1"/>
    </row>
    <row r="12" spans="1:10" ht="21" customHeight="1">
      <c r="A12" s="12" t="str">
        <v>ETF7</v>
      </c>
      <c r="B12" s="10" t="str">
        <v>–</v>
      </c>
      <c r="C12" s="1"/>
      <c r="D12" s="1"/>
      <c r="E12" s="1"/>
      <c r="F12" s="1"/>
      <c r="G12" s="1"/>
      <c r="H12" s="1"/>
      <c r="I12" s="1"/>
      <c r="J12" s="1"/>
    </row>
    <row r="13" spans="1:10" ht="21" customHeight="1">
      <c r="A13" s="12" t="str">
        <v>ETF8</v>
      </c>
      <c r="B13" s="10" t="str">
        <v>–</v>
      </c>
      <c r="C13" s="1"/>
      <c r="D13" s="1"/>
      <c r="E13" s="1"/>
      <c r="F13" s="1"/>
      <c r="G13" s="1"/>
      <c r="H13" s="1"/>
      <c r="I13" s="1"/>
      <c r="J13" s="1"/>
    </row>
    <row r="14" spans="1:10" ht="21" customHeight="1">
      <c r="A14" s="12" t="str">
        <v>ETF9</v>
      </c>
      <c r="B14" s="10" t="str">
        <v>–</v>
      </c>
      <c r="C14" s="1"/>
      <c r="D14" s="1" t="str">
        <f>IF(Berechnung!B3&gt;0,"Eingabefehler: Statusspalten prüfen.",IF(Bewertung!B3="","Zuerst Bewertungsstichtag eintragen.",IF(Berechnung!H6&lt;&gt;"OK",Berechnung!H6,"Berechnung aktiv")))</f>
        <v>Zuerst Bewertungsstichtag eintragen.</v>
      </c>
      <c r="E14" s="1"/>
      <c r="F14" s="1"/>
      <c r="G14" s="1"/>
      <c r="H14" s="1"/>
      <c r="I14" s="1"/>
      <c r="J14" s="1"/>
    </row>
    <row r="15" spans="1:10" ht="21" customHeight="1">
      <c r="A15" s="12" t="str">
        <v>ETF / Depot</v>
      </c>
      <c r="B15" s="10" t="str">
        <v>–</v>
      </c>
      <c r="C15" s="1"/>
      <c r="D15" s="1"/>
      <c r="E15" s="1"/>
      <c r="F15" s="1"/>
      <c r="G15" s="1"/>
      <c r="H15" s="1"/>
      <c r="I15" s="1"/>
      <c r="J15" s="1"/>
    </row>
    <row r="16" spans="1:10" ht="21" customHeight="1">
      <c r="A16" s="12" t="str">
        <v>Gold</v>
      </c>
      <c r="B16" s="10" t="str">
        <v>–</v>
      </c>
      <c r="C16" s="1"/>
      <c r="D16" s="1" t="s">
        <v>10</v>
      </c>
      <c r="E16" s="1"/>
      <c r="F16" s="1"/>
      <c r="G16" s="1"/>
      <c r="H16" s="1"/>
      <c r="I16" s="1"/>
      <c r="J16" s="1"/>
    </row>
    <row r="17" spans="1:10" ht="21" customHeight="1">
      <c r="A17" s="12" t="str">
        <v>Silber</v>
      </c>
      <c r="B17" s="10" t="str">
        <v>–</v>
      </c>
      <c r="C17" s="1"/>
      <c r="D17" s="1" t="s">
        <v>11</v>
      </c>
      <c r="E17" s="1"/>
      <c r="F17" s="1"/>
      <c r="G17" s="1"/>
      <c r="H17" s="1"/>
      <c r="I17" s="1"/>
      <c r="J17" s="1"/>
    </row>
    <row r="18" spans="1:10" ht="21" customHeight="1">
      <c r="A18" s="12" t="str">
        <v>Platin</v>
      </c>
      <c r="B18" s="10" t="str">
        <v>–</v>
      </c>
      <c r="C18" s="1"/>
      <c r="D18" s="1" t="s">
        <v>12</v>
      </c>
      <c r="E18" s="1"/>
      <c r="F18" s="1"/>
      <c r="G18" s="1"/>
      <c r="H18" s="1"/>
      <c r="I18" s="1"/>
      <c r="J18" s="1"/>
    </row>
    <row r="19" spans="1:10" ht="21" customHeight="1">
      <c r="A19" s="12" t="str">
        <v>Metall</v>
      </c>
      <c r="B19" s="10" t="str">
        <v>–</v>
      </c>
      <c r="C19" s="1"/>
      <c r="D19" s="1"/>
      <c r="E19" s="1"/>
      <c r="F19" s="1"/>
      <c r="G19" s="1"/>
      <c r="H19" s="1"/>
      <c r="I19" s="1"/>
      <c r="J19" s="1"/>
    </row>
    <row r="20" spans="1:10" ht="21" customHeight="1">
      <c r="A20" s="12" t="str">
        <v>Total</v>
      </c>
      <c r="B20" s="10" t="str">
        <v>–</v>
      </c>
      <c r="C20" s="1"/>
      <c r="D20" s="1"/>
      <c r="E20" s="1"/>
      <c r="F20" s="1"/>
      <c r="G20" s="1"/>
      <c r="H20" s="1"/>
      <c r="I20" s="1"/>
      <c r="J20" s="1"/>
    </row>
    <row r="21" spans="1:10" ht="21" customHeight="1">
      <c r="A21" s="12" t="str">
        <v/>
      </c>
      <c r="B21" s="10" t="str">
        <v/>
      </c>
      <c r="C21" s="1"/>
      <c r="D21" s="1"/>
      <c r="E21" s="1"/>
      <c r="F21" s="1"/>
      <c r="G21" s="1"/>
      <c r="H21" s="1"/>
      <c r="I21" s="1"/>
      <c r="J21" s="1"/>
    </row>
    <row r="22" spans="1:10" ht="21" customHeight="1">
      <c r="A22" s="12" t="str">
        <v/>
      </c>
      <c r="B22" s="10" t="str">
        <v/>
      </c>
      <c r="C22" s="1"/>
      <c r="D22" s="1"/>
      <c r="E22" s="1"/>
      <c r="F22" s="1"/>
      <c r="G22" s="1"/>
      <c r="H22" s="1"/>
      <c r="I22" s="1"/>
      <c r="J22" s="1"/>
    </row>
    <row r="23" spans="1:10" ht="21" customHeight="1">
      <c r="A23" s="12"/>
      <c r="B23" s="10"/>
      <c r="C23" s="1"/>
      <c r="D23" s="1"/>
      <c r="E23" s="1"/>
      <c r="F23" s="1"/>
      <c r="G23" s="1"/>
      <c r="H23" s="1"/>
      <c r="I23" s="1"/>
      <c r="J23" s="1"/>
    </row>
    <row r="24" spans="1:10" ht="21" customHeight="1">
      <c r="A24" s="12"/>
      <c r="B24" s="10"/>
      <c r="C24" s="1"/>
      <c r="D24" s="1"/>
      <c r="E24" s="1"/>
      <c r="F24" s="1"/>
      <c r="G24" s="1"/>
      <c r="H24" s="1"/>
      <c r="I24" s="1"/>
      <c r="J24" s="1"/>
    </row>
    <row r="25" spans="1:10" ht="21" customHeight="1">
      <c r="A25" s="12"/>
      <c r="B25" s="10"/>
      <c r="C25" s="1"/>
      <c r="D25" s="1"/>
      <c r="E25" s="1"/>
      <c r="F25" s="1"/>
      <c r="G25" s="1"/>
      <c r="H25" s="1"/>
      <c r="I25" s="1"/>
      <c r="J25" s="1"/>
    </row>
    <row r="26" spans="1:10" ht="21" customHeight="1">
      <c r="A26" s="12"/>
      <c r="B26" s="10"/>
      <c r="C26" s="1"/>
      <c r="D26" s="1"/>
      <c r="E26" s="1"/>
      <c r="F26" s="1"/>
      <c r="G26" s="1"/>
      <c r="H26" s="1"/>
      <c r="I26" s="1"/>
      <c r="J26" s="1"/>
    </row>
    <row r="27" spans="1:10" ht="21" customHeight="1">
      <c r="A27" s="12"/>
      <c r="B27" s="10"/>
      <c r="C27" s="1"/>
      <c r="D27" s="1"/>
      <c r="E27" s="1"/>
      <c r="F27" s="1"/>
      <c r="G27" s="1"/>
      <c r="H27" s="1"/>
      <c r="I27" s="1"/>
      <c r="J27" s="1"/>
    </row>
    <row r="28" spans="1:10" ht="21" customHeight="1">
      <c r="A28" s="12"/>
      <c r="B28" s="10"/>
      <c r="C28" s="1"/>
      <c r="D28" s="1"/>
      <c r="E28" s="1"/>
      <c r="F28" s="1"/>
      <c r="G28" s="1"/>
      <c r="H28" s="1"/>
      <c r="I28" s="1"/>
      <c r="J28" s="1"/>
    </row>
    <row r="29" spans="1:10" ht="21" customHeight="1">
      <c r="A29" s="12"/>
      <c r="B29" s="10"/>
      <c r="C29" s="1"/>
      <c r="D29" s="1"/>
      <c r="E29" s="1"/>
      <c r="F29" s="1"/>
      <c r="G29" s="1"/>
      <c r="H29" s="1"/>
      <c r="I29" s="1"/>
      <c r="J29" s="1"/>
    </row>
    <row r="30" spans="1:10" ht="21" customHeight="1">
      <c r="A30" s="12"/>
      <c r="B30" s="10"/>
      <c r="C30" s="1"/>
      <c r="D30" s="1"/>
      <c r="E30" s="1"/>
      <c r="F30" s="1"/>
      <c r="G30" s="1"/>
      <c r="H30" s="1"/>
      <c r="I30" s="1"/>
      <c r="J30" s="1"/>
    </row>
    <row r="31" spans="1:10" ht="21" customHeight="1">
      <c r="A31" s="12"/>
      <c r="B31" s="10"/>
      <c r="C31" s="1"/>
      <c r="D31" s="1"/>
      <c r="E31" s="1"/>
      <c r="F31" s="1"/>
      <c r="G31" s="1"/>
      <c r="H31" s="1"/>
      <c r="I31" s="1"/>
      <c r="J31" s="1"/>
    </row>
    <row r="32" spans="1:10" ht="21" customHeight="1">
      <c r="A32" s="12"/>
      <c r="B32" s="10"/>
      <c r="C32" s="1"/>
      <c r="D32" s="1"/>
      <c r="E32" s="1"/>
      <c r="F32" s="1"/>
      <c r="G32" s="1"/>
      <c r="H32" s="1"/>
      <c r="I32" s="1"/>
      <c r="J32" s="1"/>
    </row>
    <row r="33" spans="1:10" ht="21" customHeight="1">
      <c r="A33" s="12"/>
      <c r="B33" s="10"/>
      <c r="C33" s="1"/>
      <c r="D33" s="1"/>
      <c r="E33" s="1"/>
      <c r="F33" s="1"/>
      <c r="G33" s="1"/>
      <c r="H33" s="1"/>
      <c r="I33" s="1"/>
      <c r="J33" s="1"/>
    </row>
    <row r="34" spans="1:10" ht="21" customHeight="1">
      <c r="A34" s="12"/>
      <c r="B34" s="10"/>
      <c r="C34" s="1"/>
      <c r="D34" s="1"/>
      <c r="E34" s="1"/>
      <c r="F34" s="1"/>
      <c r="G34" s="1"/>
      <c r="H34" s="1"/>
      <c r="I34" s="1"/>
      <c r="J34" s="1"/>
    </row>
    <row r="35" spans="1:10" ht="21" customHeight="1">
      <c r="A35" s="12"/>
      <c r="B35" s="10"/>
      <c r="C35" s="1"/>
      <c r="D35" s="1"/>
      <c r="E35" s="1"/>
      <c r="F35" s="1"/>
      <c r="G35" s="1"/>
      <c r="H35" s="1"/>
      <c r="I35" s="1"/>
      <c r="J35" s="1"/>
    </row>
    <row r="36" spans="1:10" ht="21" customHeight="1">
      <c r="A36" s="12"/>
      <c r="B36" s="10"/>
      <c r="C36" s="1"/>
      <c r="D36" s="1"/>
      <c r="E36" s="1"/>
      <c r="F36" s="1"/>
      <c r="G36" s="1"/>
      <c r="H36" s="1"/>
      <c r="I36" s="1"/>
      <c r="J36" s="1"/>
    </row>
    <row r="37" spans="1:10" ht="21" customHeight="1">
      <c r="A37" s="12"/>
      <c r="B37" s="10"/>
      <c r="C37" s="1"/>
      <c r="D37" s="1"/>
      <c r="E37" s="1"/>
      <c r="F37" s="1"/>
      <c r="G37" s="1"/>
      <c r="H37" s="1"/>
      <c r="I37" s="1"/>
      <c r="J37" s="1"/>
    </row>
    <row r="38" spans="1:10" ht="21" customHeight="1">
      <c r="A38" s="12"/>
      <c r="B38" s="10"/>
      <c r="C38" s="1"/>
      <c r="D38" s="1"/>
      <c r="E38" s="1"/>
      <c r="F38" s="1"/>
      <c r="G38" s="1"/>
      <c r="H38" s="1"/>
      <c r="I38" s="1"/>
      <c r="J38" s="1"/>
    </row>
    <row r="39" spans="1:10" ht="21" customHeight="1">
      <c r="A39" s="12"/>
      <c r="B39" s="10"/>
      <c r="C39" s="1"/>
      <c r="D39" s="1"/>
      <c r="E39" s="1"/>
      <c r="F39" s="1"/>
      <c r="G39" s="1"/>
      <c r="H39" s="1"/>
      <c r="I39" s="1"/>
      <c r="J39" s="1"/>
    </row>
    <row r="40" spans="1:10" ht="21" customHeight="1">
      <c r="A40" s="12"/>
      <c r="B40" s="10"/>
      <c r="C40" s="1"/>
      <c r="D40" s="1"/>
      <c r="E40" s="1"/>
      <c r="F40" s="1"/>
      <c r="G40" s="1"/>
      <c r="H40" s="1"/>
      <c r="I40" s="1"/>
      <c r="J40" s="1"/>
    </row>
    <row r="41" spans="1:10" ht="21" customHeight="1">
      <c r="A41" s="12"/>
      <c r="B41" s="10"/>
      <c r="C41" s="1"/>
      <c r="D41" s="1"/>
      <c r="E41" s="1"/>
      <c r="F41" s="1"/>
      <c r="G41" s="1"/>
      <c r="H41" s="1"/>
      <c r="I41" s="1"/>
      <c r="J41" s="1"/>
    </row>
    <row r="42" spans="1:10" ht="21" customHeight="1">
      <c r="A42" s="12"/>
      <c r="B42" s="10"/>
      <c r="C42" s="1"/>
      <c r="D42" s="1"/>
      <c r="E42" s="1"/>
      <c r="F42" s="1"/>
      <c r="G42" s="1"/>
      <c r="H42" s="1"/>
      <c r="I42" s="1"/>
      <c r="J42" s="1"/>
    </row>
    <row r="43" spans="1:10" ht="21" customHeight="1">
      <c r="A43" s="12"/>
      <c r="B43" s="10"/>
      <c r="C43" s="1"/>
      <c r="D43" s="1"/>
      <c r="E43" s="1"/>
      <c r="F43" s="1"/>
      <c r="G43" s="1"/>
      <c r="H43" s="1"/>
      <c r="I43" s="1"/>
      <c r="J43" s="1"/>
    </row>
    <row r="44" spans="1:10" ht="21" customHeight="1">
      <c r="A44" s="12"/>
      <c r="B44" s="10"/>
      <c r="C44" s="1"/>
      <c r="D44" s="1"/>
      <c r="E44" s="1"/>
      <c r="F44" s="1"/>
      <c r="G44" s="1"/>
      <c r="H44" s="1"/>
      <c r="I44" s="1"/>
      <c r="J44" s="1"/>
    </row>
    <row r="45" spans="1:10" ht="21" customHeight="1">
      <c r="A45" s="12"/>
      <c r="B45" s="10"/>
      <c r="C45" s="1"/>
      <c r="D45" s="1"/>
      <c r="E45" s="1"/>
      <c r="F45" s="1"/>
      <c r="G45" s="1"/>
      <c r="H45" s="1"/>
      <c r="I45" s="1"/>
      <c r="J45" s="1"/>
    </row>
    <row r="46" spans="1:10">
      <c r="A46" s="13"/>
      <c r="B46" s="11"/>
    </row>
    <row r="47" spans="1:10">
      <c r="A47" s="13"/>
      <c r="B47" s="11"/>
    </row>
    <row r="48" spans="1:10">
      <c r="A48" s="13"/>
      <c r="B48" s="11"/>
    </row>
    <row r="49" spans="1:2">
      <c r="A49" s="13"/>
      <c r="B49" s="11"/>
    </row>
    <row r="50" spans="1:2">
      <c r="A50" s="13"/>
      <c r="B50" s="11"/>
    </row>
    <row r="51" spans="1:2">
      <c r="A51" s="13"/>
      <c r="B51" s="11"/>
    </row>
    <row r="52" spans="1:2">
      <c r="A52" s="13"/>
      <c r="B52" s="11"/>
    </row>
    <row r="53" spans="1:2">
      <c r="A53" s="13"/>
      <c r="B53" s="11"/>
    </row>
    <row r="54" spans="1:2">
      <c r="A54" s="13"/>
      <c r="B54" s="11"/>
    </row>
    <row r="55" spans="1:2">
      <c r="A55" s="13"/>
      <c r="B55" s="11"/>
    </row>
    <row r="56" spans="1:2">
      <c r="A56" s="13"/>
      <c r="B56" s="11"/>
    </row>
    <row r="57" spans="1:2">
      <c r="A57" s="13"/>
      <c r="B57" s="11"/>
    </row>
    <row r="58" spans="1:2">
      <c r="A58" s="13"/>
      <c r="B58" s="11"/>
    </row>
    <row r="59" spans="1:2">
      <c r="A59" s="13"/>
      <c r="B59" s="11"/>
    </row>
    <row r="60" spans="1:2">
      <c r="A60" s="13"/>
      <c r="B60" s="11"/>
    </row>
    <row r="61" spans="1:2">
      <c r="A61" s="13"/>
      <c r="B61" s="11"/>
    </row>
    <row r="62" spans="1:2">
      <c r="A62" s="13"/>
      <c r="B62" s="11"/>
    </row>
    <row r="63" spans="1:2">
      <c r="A63" s="13"/>
      <c r="B63" s="11"/>
    </row>
    <row r="64" spans="1:2">
      <c r="A64" s="13"/>
      <c r="B64" s="11"/>
    </row>
    <row r="65" spans="1:2">
      <c r="A65" s="13"/>
      <c r="B65" s="11"/>
    </row>
    <row r="66" spans="1:2">
      <c r="A66" s="13"/>
      <c r="B66" s="11"/>
    </row>
    <row r="67" spans="1:2">
      <c r="A67" s="13"/>
      <c r="B67" s="11"/>
    </row>
    <row r="68" spans="1:2">
      <c r="A68" s="13"/>
      <c r="B68" s="11"/>
    </row>
    <row r="69" spans="1:2">
      <c r="A69" s="13"/>
      <c r="B69" s="11"/>
    </row>
    <row r="70" spans="1:2">
      <c r="A70" s="13"/>
      <c r="B70" s="11"/>
    </row>
    <row r="71" spans="1:2">
      <c r="A71" s="13"/>
      <c r="B71" s="11"/>
    </row>
    <row r="72" spans="1:2">
      <c r="A72" s="13"/>
      <c r="B72" s="11"/>
    </row>
    <row r="73" spans="1:2">
      <c r="A73" s="13"/>
      <c r="B73" s="11"/>
    </row>
    <row r="74" spans="1:2">
      <c r="A74" s="13"/>
      <c r="B74" s="11"/>
    </row>
    <row r="75" spans="1:2">
      <c r="A75" s="13"/>
      <c r="B75" s="11"/>
    </row>
    <row r="76" spans="1:2">
      <c r="A76" s="13"/>
      <c r="B76" s="11"/>
    </row>
    <row r="77" spans="1:2">
      <c r="A77" s="13"/>
      <c r="B77" s="11"/>
    </row>
    <row r="78" spans="1:2">
      <c r="A78" s="13"/>
      <c r="B78" s="11"/>
    </row>
    <row r="79" spans="1:2">
      <c r="A79" s="13"/>
      <c r="B79" s="11"/>
    </row>
    <row r="80" spans="1:2">
      <c r="A80" s="13"/>
      <c r="B80" s="11"/>
    </row>
    <row r="81" spans="1:2">
      <c r="A81" s="13"/>
      <c r="B81" s="11"/>
    </row>
    <row r="82" spans="1:2">
      <c r="A82" s="13"/>
      <c r="B82" s="11"/>
    </row>
    <row r="83" spans="1:2">
      <c r="A83" s="13"/>
      <c r="B83" s="11"/>
    </row>
    <row r="84" spans="1:2">
      <c r="A84" s="13"/>
      <c r="B84" s="11"/>
    </row>
    <row r="85" spans="1:2">
      <c r="A85" s="13"/>
      <c r="B85" s="11"/>
    </row>
    <row r="86" spans="1:2">
      <c r="A86" s="13"/>
      <c r="B86" s="11"/>
    </row>
    <row r="87" spans="1:2">
      <c r="A87" s="13"/>
      <c r="B87" s="11"/>
    </row>
    <row r="88" spans="1:2">
      <c r="A88" s="13"/>
      <c r="B88" s="11"/>
    </row>
    <row r="89" spans="1:2">
      <c r="A89" s="13"/>
      <c r="B89" s="11"/>
    </row>
    <row r="90" spans="1:2">
      <c r="A90" s="13"/>
      <c r="B90" s="11"/>
    </row>
    <row r="91" spans="1:2">
      <c r="A91" s="13"/>
      <c r="B91" s="11"/>
    </row>
    <row r="92" spans="1:2">
      <c r="A92" s="13"/>
      <c r="B92" s="11"/>
    </row>
    <row r="93" spans="1:2">
      <c r="A93" s="13"/>
      <c r="B93" s="11"/>
    </row>
    <row r="94" spans="1:2">
      <c r="A94" s="13"/>
      <c r="B94" s="11"/>
    </row>
    <row r="95" spans="1:2">
      <c r="A95" s="13"/>
      <c r="B95" s="11"/>
    </row>
    <row r="96" spans="1:2">
      <c r="A96" s="13"/>
      <c r="B96" s="11"/>
    </row>
    <row r="97" spans="1:2">
      <c r="A97" s="13"/>
      <c r="B97" s="11"/>
    </row>
    <row r="98" spans="1:2">
      <c r="A98" s="13"/>
      <c r="B98" s="11"/>
    </row>
    <row r="99" spans="1:2">
      <c r="A99" s="13"/>
      <c r="B99" s="11"/>
    </row>
    <row r="100" spans="1:2">
      <c r="A100" s="13"/>
      <c r="B100" s="11"/>
    </row>
    <row r="101" spans="1:2">
      <c r="A101" s="13"/>
      <c r="B101" s="11"/>
    </row>
    <row r="102" spans="1:2">
      <c r="A102" s="13"/>
      <c r="B102" s="11"/>
    </row>
    <row r="103" spans="1:2">
      <c r="A103" s="13"/>
      <c r="B103" s="11"/>
    </row>
    <row r="104" spans="1:2">
      <c r="A104" s="13"/>
      <c r="B104" s="11"/>
    </row>
    <row r="105" spans="1:2">
      <c r="A105" s="13"/>
      <c r="B105" s="11"/>
    </row>
    <row r="106" spans="1:2">
      <c r="A106" s="13"/>
      <c r="B106" s="11"/>
    </row>
    <row r="107" spans="1:2">
      <c r="A107" s="13"/>
      <c r="B107" s="11"/>
    </row>
    <row r="108" spans="1:2">
      <c r="A108" s="13"/>
      <c r="B108" s="11"/>
    </row>
    <row r="109" spans="1:2">
      <c r="A109" s="13"/>
      <c r="B109" s="11"/>
    </row>
    <row r="110" spans="1:2">
      <c r="A110" s="13"/>
      <c r="B110" s="11"/>
    </row>
    <row r="111" spans="1:2">
      <c r="A111" s="13"/>
      <c r="B111" s="11"/>
    </row>
    <row r="112" spans="1:2">
      <c r="A112" s="13"/>
      <c r="B112" s="11"/>
    </row>
    <row r="113" spans="1:2">
      <c r="A113" s="13"/>
      <c r="B113" s="11"/>
    </row>
    <row r="114" spans="1:2">
      <c r="A114" s="13"/>
      <c r="B114" s="11"/>
    </row>
    <row r="115" spans="1:2">
      <c r="A115" s="13"/>
      <c r="B115" s="11"/>
    </row>
    <row r="116" spans="1:2">
      <c r="A116" s="13"/>
      <c r="B116" s="11"/>
    </row>
    <row r="117" spans="1:2">
      <c r="A117" s="13"/>
      <c r="B117" s="11"/>
    </row>
    <row r="118" spans="1:2">
      <c r="A118" s="13"/>
      <c r="B118" s="11"/>
    </row>
    <row r="119" spans="1:2">
      <c r="A119" s="13"/>
      <c r="B119" s="11"/>
    </row>
    <row r="120" spans="1:2">
      <c r="A120" s="13"/>
      <c r="B120" s="11"/>
    </row>
    <row r="121" spans="1:2">
      <c r="A121" s="13"/>
      <c r="B121" s="11"/>
    </row>
    <row r="122" spans="1:2">
      <c r="A122" s="13"/>
      <c r="B122" s="11"/>
    </row>
    <row r="123" spans="1:2">
      <c r="A123" s="13"/>
      <c r="B123" s="11"/>
    </row>
    <row r="124" spans="1:2">
      <c r="A124" s="13"/>
      <c r="B124" s="11"/>
    </row>
    <row r="125" spans="1:2">
      <c r="A125" s="13"/>
      <c r="B125" s="11"/>
    </row>
    <row r="126" spans="1:2">
      <c r="A126" s="13"/>
      <c r="B126" s="11"/>
    </row>
    <row r="127" spans="1:2">
      <c r="A127" s="13"/>
      <c r="B127" s="11"/>
    </row>
    <row r="128" spans="1:2">
      <c r="A128" s="13"/>
      <c r="B128" s="11"/>
    </row>
    <row r="129" spans="1:2">
      <c r="A129" s="13"/>
      <c r="B129" s="11"/>
    </row>
    <row r="130" spans="1:2">
      <c r="A130" s="13"/>
      <c r="B130" s="11"/>
    </row>
    <row r="131" spans="1:2">
      <c r="A131" s="13"/>
      <c r="B131" s="11"/>
    </row>
    <row r="132" spans="1:2">
      <c r="A132" s="13"/>
      <c r="B132" s="11"/>
    </row>
    <row r="133" spans="1:2">
      <c r="A133" s="13"/>
      <c r="B133" s="11"/>
    </row>
    <row r="134" spans="1:2">
      <c r="A134" s="13"/>
      <c r="B134" s="11"/>
    </row>
    <row r="135" spans="1:2">
      <c r="A135" s="13"/>
      <c r="B135" s="11"/>
    </row>
    <row r="136" spans="1:2">
      <c r="A136" s="13"/>
      <c r="B136" s="11"/>
    </row>
    <row r="137" spans="1:2">
      <c r="A137" s="13"/>
      <c r="B137" s="11"/>
    </row>
    <row r="138" spans="1:2">
      <c r="A138" s="13"/>
      <c r="B138" s="11"/>
    </row>
    <row r="139" spans="1:2">
      <c r="A139" s="13"/>
      <c r="B139" s="11"/>
    </row>
    <row r="140" spans="1:2">
      <c r="A140" s="13"/>
      <c r="B140" s="11"/>
    </row>
    <row r="141" spans="1:2">
      <c r="A141" s="13"/>
      <c r="B141" s="11"/>
    </row>
    <row r="142" spans="1:2">
      <c r="A142" s="13"/>
      <c r="B142" s="11"/>
    </row>
    <row r="143" spans="1:2">
      <c r="A143" s="13"/>
      <c r="B143" s="11"/>
    </row>
    <row r="144" spans="1:2">
      <c r="A144" s="13"/>
      <c r="B144" s="11"/>
    </row>
    <row r="145" spans="1:2">
      <c r="A145" s="13"/>
      <c r="B145" s="11"/>
    </row>
    <row r="146" spans="1:2">
      <c r="A146" s="13"/>
      <c r="B146" s="11"/>
    </row>
    <row r="147" spans="1:2">
      <c r="A147" s="13"/>
      <c r="B147" s="11"/>
    </row>
    <row r="148" spans="1:2">
      <c r="A148" s="13"/>
      <c r="B148" s="11"/>
    </row>
    <row r="149" spans="1:2">
      <c r="A149" s="13"/>
      <c r="B149" s="11"/>
    </row>
    <row r="150" spans="1:2">
      <c r="A150" s="13"/>
      <c r="B150" s="11"/>
    </row>
    <row r="151" spans="1:2">
      <c r="A151" s="13"/>
      <c r="B151" s="11"/>
    </row>
    <row r="152" spans="1:2">
      <c r="A152" s="13"/>
      <c r="B152" s="11"/>
    </row>
    <row r="153" spans="1:2">
      <c r="A153" s="13"/>
      <c r="B153" s="11"/>
    </row>
    <row r="154" spans="1:2">
      <c r="A154" s="13"/>
      <c r="B154" s="11"/>
    </row>
    <row r="155" spans="1:2">
      <c r="A155" s="13"/>
      <c r="B155" s="11"/>
    </row>
    <row r="156" spans="1:2">
      <c r="A156" s="13"/>
      <c r="B156" s="11"/>
    </row>
    <row r="157" spans="1:2">
      <c r="A157" s="13"/>
      <c r="B157" s="11"/>
    </row>
    <row r="158" spans="1:2">
      <c r="A158" s="13"/>
      <c r="B158" s="11"/>
    </row>
    <row r="159" spans="1:2">
      <c r="A159" s="13"/>
      <c r="B159" s="11"/>
    </row>
    <row r="160" spans="1:2">
      <c r="A160" s="13"/>
      <c r="B160" s="11"/>
    </row>
    <row r="161" spans="1:2">
      <c r="A161" s="13"/>
      <c r="B161" s="11"/>
    </row>
    <row r="162" spans="1:2">
      <c r="A162" s="13"/>
      <c r="B162" s="11"/>
    </row>
    <row r="163" spans="1:2">
      <c r="A163" s="13"/>
      <c r="B163" s="11"/>
    </row>
    <row r="164" spans="1:2">
      <c r="A164" s="13"/>
      <c r="B164" s="11"/>
    </row>
    <row r="165" spans="1:2">
      <c r="A165" s="13"/>
      <c r="B165" s="11"/>
    </row>
    <row r="166" spans="1:2">
      <c r="A166" s="13"/>
      <c r="B166" s="11"/>
    </row>
    <row r="167" spans="1:2">
      <c r="A167" s="13"/>
      <c r="B167" s="11"/>
    </row>
    <row r="168" spans="1:2">
      <c r="A168" s="13"/>
      <c r="B168" s="11"/>
    </row>
    <row r="169" spans="1:2">
      <c r="A169" s="13"/>
      <c r="B169" s="11"/>
    </row>
    <row r="170" spans="1:2">
      <c r="A170" s="13"/>
      <c r="B170" s="11"/>
    </row>
    <row r="171" spans="1:2">
      <c r="A171" s="13"/>
      <c r="B171" s="11"/>
    </row>
    <row r="172" spans="1:2">
      <c r="A172" s="13"/>
      <c r="B172" s="11"/>
    </row>
    <row r="173" spans="1:2">
      <c r="A173" s="13"/>
      <c r="B173" s="11"/>
    </row>
    <row r="174" spans="1:2">
      <c r="A174" s="13"/>
      <c r="B174" s="11"/>
    </row>
    <row r="175" spans="1:2">
      <c r="A175" s="13"/>
      <c r="B175" s="11"/>
    </row>
    <row r="176" spans="1:2">
      <c r="A176" s="13"/>
      <c r="B176" s="11"/>
    </row>
    <row r="177" spans="1:2">
      <c r="A177" s="13"/>
      <c r="B177" s="11"/>
    </row>
    <row r="178" spans="1:2">
      <c r="A178" s="13"/>
      <c r="B178" s="11"/>
    </row>
    <row r="179" spans="1:2">
      <c r="A179" s="13"/>
      <c r="B179" s="11"/>
    </row>
    <row r="180" spans="1:2">
      <c r="A180" s="13"/>
      <c r="B180" s="11"/>
    </row>
    <row r="181" spans="1:2">
      <c r="A181" s="13"/>
      <c r="B181" s="11"/>
    </row>
    <row r="182" spans="1:2">
      <c r="A182" s="13"/>
      <c r="B182" s="11"/>
    </row>
    <row r="183" spans="1:2">
      <c r="A183" s="13"/>
      <c r="B183" s="11"/>
    </row>
    <row r="184" spans="1:2">
      <c r="A184" s="13"/>
      <c r="B184" s="11"/>
    </row>
    <row r="185" spans="1:2">
      <c r="A185" s="13"/>
      <c r="B185" s="11"/>
    </row>
    <row r="186" spans="1:2">
      <c r="A186" s="13"/>
      <c r="B186" s="11"/>
    </row>
    <row r="187" spans="1:2">
      <c r="A187" s="13"/>
      <c r="B187" s="11"/>
    </row>
    <row r="188" spans="1:2">
      <c r="A188" s="13"/>
      <c r="B188" s="11"/>
    </row>
    <row r="189" spans="1:2">
      <c r="A189" s="13"/>
      <c r="B189" s="11"/>
    </row>
    <row r="190" spans="1:2">
      <c r="A190" s="13"/>
      <c r="B190" s="11"/>
    </row>
    <row r="191" spans="1:2">
      <c r="A191" s="13"/>
      <c r="B191" s="11"/>
    </row>
    <row r="192" spans="1:2">
      <c r="A192" s="13"/>
      <c r="B192" s="11"/>
    </row>
    <row r="193" spans="1:2">
      <c r="A193" s="13"/>
      <c r="B193" s="11"/>
    </row>
    <row r="194" spans="1:2">
      <c r="A194" s="13"/>
      <c r="B194" s="11"/>
    </row>
    <row r="195" spans="1:2">
      <c r="A195" s="13"/>
      <c r="B195" s="11"/>
    </row>
    <row r="196" spans="1:2">
      <c r="A196" s="13"/>
      <c r="B196" s="11"/>
    </row>
    <row r="197" spans="1:2">
      <c r="A197" s="13"/>
      <c r="B197" s="11"/>
    </row>
    <row r="198" spans="1:2">
      <c r="A198" s="13"/>
      <c r="B198" s="11"/>
    </row>
    <row r="199" spans="1:2">
      <c r="A199" s="13"/>
      <c r="B199" s="11"/>
    </row>
    <row r="200" spans="1:2">
      <c r="A200" s="13"/>
      <c r="B200" s="11"/>
    </row>
    <row r="201" spans="1:2">
      <c r="A201" s="13"/>
      <c r="B201" s="11"/>
    </row>
    <row r="202" spans="1:2">
      <c r="A202" s="13"/>
      <c r="B202" s="11"/>
    </row>
    <row r="203" spans="1:2">
      <c r="A203" s="13"/>
      <c r="B203" s="11"/>
    </row>
    <row r="204" spans="1:2">
      <c r="A204" s="13"/>
      <c r="B204" s="11"/>
    </row>
    <row r="205" spans="1:2">
      <c r="A205" s="13"/>
      <c r="B205" s="11"/>
    </row>
    <row r="206" spans="1:2">
      <c r="A206" s="13"/>
      <c r="B206" s="11"/>
    </row>
    <row r="207" spans="1:2">
      <c r="A207" s="13"/>
      <c r="B207" s="11"/>
    </row>
    <row r="208" spans="1:2">
      <c r="A208" s="13"/>
      <c r="B208" s="11"/>
    </row>
    <row r="209" spans="1:2">
      <c r="A209" s="13"/>
      <c r="B209" s="11"/>
    </row>
    <row r="210" spans="1:2">
      <c r="A210" s="13"/>
      <c r="B210" s="11"/>
    </row>
    <row r="211" spans="1:2">
      <c r="A211" s="13"/>
      <c r="B211" s="11"/>
    </row>
    <row r="212" spans="1:2">
      <c r="A212" s="13"/>
      <c r="B212" s="11"/>
    </row>
    <row r="213" spans="1:2">
      <c r="A213" s="13"/>
      <c r="B213" s="11"/>
    </row>
    <row r="214" spans="1:2">
      <c r="A214" s="13"/>
      <c r="B214" s="11"/>
    </row>
    <row r="215" spans="1:2">
      <c r="A215" s="13"/>
      <c r="B215" s="11"/>
    </row>
    <row r="216" spans="1:2">
      <c r="A216" s="13"/>
      <c r="B216" s="11"/>
    </row>
    <row r="217" spans="1:2">
      <c r="A217" s="13"/>
      <c r="B217" s="11"/>
    </row>
    <row r="218" spans="1:2">
      <c r="A218" s="13"/>
      <c r="B218" s="11"/>
    </row>
    <row r="219" spans="1:2">
      <c r="A219" s="13"/>
      <c r="B219" s="11"/>
    </row>
    <row r="220" spans="1:2">
      <c r="A220" s="13"/>
      <c r="B220" s="11"/>
    </row>
    <row r="221" spans="1:2">
      <c r="A221" s="13"/>
      <c r="B221" s="11"/>
    </row>
    <row r="222" spans="1:2">
      <c r="A222" s="13"/>
      <c r="B222" s="11"/>
    </row>
    <row r="223" spans="1:2">
      <c r="A223" s="13"/>
      <c r="B223" s="11"/>
    </row>
    <row r="224" spans="1:2">
      <c r="A224" s="13"/>
      <c r="B224" s="11"/>
    </row>
    <row r="225" spans="1:2">
      <c r="A225" s="13"/>
      <c r="B225" s="11"/>
    </row>
    <row r="226" spans="1:2">
      <c r="A226" s="13"/>
      <c r="B226" s="11"/>
    </row>
    <row r="227" spans="1:2">
      <c r="A227" s="13"/>
      <c r="B227" s="11"/>
    </row>
    <row r="228" spans="1:2">
      <c r="A228" s="13"/>
      <c r="B228" s="11"/>
    </row>
    <row r="229" spans="1:2">
      <c r="A229" s="13"/>
      <c r="B229" s="11"/>
    </row>
    <row r="230" spans="1:2">
      <c r="A230" s="13"/>
      <c r="B230" s="11"/>
    </row>
    <row r="231" spans="1:2">
      <c r="A231" s="13"/>
      <c r="B231" s="11"/>
    </row>
    <row r="232" spans="1:2">
      <c r="A232" s="13"/>
      <c r="B232" s="11"/>
    </row>
    <row r="233" spans="1:2">
      <c r="A233" s="13"/>
      <c r="B233" s="11"/>
    </row>
    <row r="234" spans="1:2">
      <c r="A234" s="13"/>
      <c r="B234" s="11"/>
    </row>
    <row r="235" spans="1:2">
      <c r="A235" s="13"/>
      <c r="B235" s="11"/>
    </row>
    <row r="236" spans="1:2">
      <c r="A236" s="13"/>
      <c r="B236" s="11"/>
    </row>
    <row r="237" spans="1:2">
      <c r="A237" s="13"/>
      <c r="B237" s="11"/>
    </row>
    <row r="238" spans="1:2">
      <c r="A238" s="13"/>
      <c r="B238" s="11"/>
    </row>
    <row r="239" spans="1:2">
      <c r="A239" s="13"/>
      <c r="B239" s="11"/>
    </row>
    <row r="240" spans="1:2">
      <c r="A240" s="13"/>
      <c r="B240" s="11"/>
    </row>
    <row r="241" spans="1:2">
      <c r="A241" s="13"/>
      <c r="B241" s="11"/>
    </row>
    <row r="242" spans="1:2">
      <c r="A242" s="13"/>
      <c r="B242" s="11"/>
    </row>
    <row r="243" spans="1:2">
      <c r="A243" s="13"/>
      <c r="B243" s="11"/>
    </row>
    <row r="244" spans="1:2">
      <c r="A244" s="13"/>
      <c r="B244" s="11"/>
    </row>
    <row r="245" spans="1:2">
      <c r="A245" s="13"/>
      <c r="B245" s="11"/>
    </row>
    <row r="246" spans="1:2">
      <c r="A246" s="13"/>
      <c r="B246" s="11"/>
    </row>
    <row r="247" spans="1:2">
      <c r="A247" s="13"/>
      <c r="B247" s="11"/>
    </row>
    <row r="248" spans="1:2">
      <c r="A248" s="13"/>
      <c r="B248" s="11"/>
    </row>
    <row r="249" spans="1:2">
      <c r="A249" s="13"/>
      <c r="B249" s="11"/>
    </row>
    <row r="250" spans="1:2">
      <c r="A250" s="13"/>
      <c r="B250" s="11"/>
    </row>
    <row r="251" spans="1:2">
      <c r="A251" s="13"/>
      <c r="B251" s="11"/>
    </row>
    <row r="252" spans="1:2">
      <c r="A252" s="13"/>
      <c r="B252" s="11"/>
    </row>
    <row r="253" spans="1:2">
      <c r="A253" s="13"/>
      <c r="B253" s="11"/>
    </row>
    <row r="254" spans="1:2">
      <c r="A254" s="13"/>
      <c r="B254" s="11"/>
    </row>
    <row r="255" spans="1:2">
      <c r="A255" s="13"/>
      <c r="B255" s="11"/>
    </row>
    <row r="256" spans="1:2">
      <c r="A256" s="13"/>
      <c r="B256" s="11"/>
    </row>
    <row r="257" spans="1:2">
      <c r="A257" s="13"/>
      <c r="B257" s="11"/>
    </row>
    <row r="258" spans="1:2">
      <c r="A258" s="13"/>
      <c r="B258" s="11"/>
    </row>
    <row r="259" spans="1:2">
      <c r="A259" s="13"/>
      <c r="B259" s="11"/>
    </row>
    <row r="260" spans="1:2">
      <c r="A260" s="13"/>
      <c r="B260" s="11"/>
    </row>
    <row r="261" spans="1:2">
      <c r="A261" s="13"/>
      <c r="B261" s="11"/>
    </row>
    <row r="262" spans="1:2">
      <c r="A262" s="13"/>
      <c r="B262" s="11"/>
    </row>
    <row r="263" spans="1:2">
      <c r="A263" s="13"/>
      <c r="B263" s="11"/>
    </row>
    <row r="264" spans="1:2">
      <c r="A264" s="13"/>
      <c r="B264" s="11"/>
    </row>
    <row r="265" spans="1:2">
      <c r="A265" s="13"/>
      <c r="B265" s="11"/>
    </row>
    <row r="266" spans="1:2">
      <c r="A266" s="13"/>
      <c r="B266" s="11"/>
    </row>
    <row r="267" spans="1:2">
      <c r="A267" s="13"/>
      <c r="B267" s="11"/>
    </row>
    <row r="268" spans="1:2">
      <c r="A268" s="13"/>
      <c r="B268" s="11"/>
    </row>
    <row r="269" spans="1:2">
      <c r="A269" s="13"/>
      <c r="B269" s="11"/>
    </row>
    <row r="270" spans="1:2">
      <c r="A270" s="13"/>
      <c r="B270" s="11"/>
    </row>
    <row r="271" spans="1:2">
      <c r="A271" s="13"/>
      <c r="B271" s="11"/>
    </row>
    <row r="272" spans="1:2">
      <c r="A272" s="13"/>
      <c r="B272" s="11"/>
    </row>
    <row r="273" spans="1:2">
      <c r="A273" s="13"/>
      <c r="B273" s="11"/>
    </row>
    <row r="274" spans="1:2">
      <c r="A274" s="13"/>
      <c r="B274" s="11"/>
    </row>
    <row r="275" spans="1:2">
      <c r="A275" s="13"/>
      <c r="B275" s="11"/>
    </row>
    <row r="276" spans="1:2">
      <c r="A276" s="13"/>
      <c r="B276" s="11"/>
    </row>
    <row r="277" spans="1:2">
      <c r="A277" s="13"/>
      <c r="B277" s="11"/>
    </row>
    <row r="278" spans="1:2">
      <c r="A278" s="13"/>
      <c r="B278" s="11"/>
    </row>
    <row r="279" spans="1:2">
      <c r="A279" s="13"/>
      <c r="B279" s="11"/>
    </row>
    <row r="280" spans="1:2">
      <c r="A280" s="13"/>
      <c r="B280" s="11"/>
    </row>
    <row r="281" spans="1:2">
      <c r="A281" s="13"/>
      <c r="B281" s="11"/>
    </row>
    <row r="282" spans="1:2">
      <c r="A282" s="13"/>
      <c r="B282" s="11"/>
    </row>
    <row r="283" spans="1:2">
      <c r="A283" s="13"/>
      <c r="B283" s="11"/>
    </row>
    <row r="284" spans="1:2">
      <c r="A284" s="13"/>
      <c r="B284" s="11"/>
    </row>
    <row r="285" spans="1:2">
      <c r="A285" s="13"/>
      <c r="B285" s="11"/>
    </row>
    <row r="286" spans="1:2">
      <c r="A286" s="13"/>
      <c r="B286" s="11"/>
    </row>
    <row r="287" spans="1:2">
      <c r="A287" s="13"/>
      <c r="B287" s="11"/>
    </row>
    <row r="288" spans="1:2">
      <c r="A288" s="13"/>
      <c r="B288" s="11"/>
    </row>
    <row r="289" spans="1:2">
      <c r="A289" s="13"/>
      <c r="B289" s="11"/>
    </row>
    <row r="290" spans="1:2">
      <c r="A290" s="13"/>
      <c r="B290" s="11"/>
    </row>
    <row r="291" spans="1:2">
      <c r="A291" s="13"/>
      <c r="B291" s="11"/>
    </row>
    <row r="292" spans="1:2">
      <c r="A292" s="13"/>
      <c r="B292" s="11"/>
    </row>
    <row r="293" spans="1:2">
      <c r="A293" s="13"/>
      <c r="B293" s="11"/>
    </row>
    <row r="294" spans="1:2">
      <c r="A294" s="13"/>
      <c r="B294" s="11"/>
    </row>
    <row r="295" spans="1:2">
      <c r="A295" s="13"/>
      <c r="B295" s="11"/>
    </row>
    <row r="296" spans="1:2">
      <c r="A296" s="13"/>
      <c r="B296" s="11"/>
    </row>
    <row r="297" spans="1:2">
      <c r="A297" s="13"/>
      <c r="B297" s="11"/>
    </row>
    <row r="298" spans="1:2">
      <c r="A298" s="13"/>
      <c r="B298" s="11"/>
    </row>
    <row r="299" spans="1:2">
      <c r="A299" s="13"/>
      <c r="B299" s="11"/>
    </row>
    <row r="300" spans="1:2">
      <c r="A300" s="13"/>
      <c r="B300" s="11"/>
    </row>
    <row r="301" spans="1:2">
      <c r="A301" s="13"/>
      <c r="B301" s="11"/>
    </row>
    <row r="302" spans="1:2">
      <c r="A302" s="13"/>
      <c r="B302" s="11"/>
    </row>
    <row r="303" spans="1:2">
      <c r="A303" s="13"/>
      <c r="B303" s="11"/>
    </row>
    <row r="304" spans="1:2">
      <c r="A304" s="13"/>
      <c r="B304" s="11"/>
    </row>
    <row r="305" spans="1:2">
      <c r="A305" s="13"/>
      <c r="B305" s="11"/>
    </row>
    <row r="306" spans="1:2">
      <c r="A306" s="13"/>
      <c r="B306" s="11"/>
    </row>
    <row r="307" spans="1:2">
      <c r="A307" s="13"/>
      <c r="B307" s="11"/>
    </row>
    <row r="308" spans="1:2">
      <c r="A308" s="13"/>
      <c r="B308" s="11"/>
    </row>
    <row r="309" spans="1:2">
      <c r="A309" s="13"/>
      <c r="B309" s="11"/>
    </row>
    <row r="310" spans="1:2">
      <c r="A310" s="13"/>
      <c r="B310" s="11"/>
    </row>
    <row r="311" spans="1:2">
      <c r="A311" s="13"/>
      <c r="B311" s="11"/>
    </row>
    <row r="312" spans="1:2">
      <c r="A312" s="13"/>
      <c r="B312" s="11"/>
    </row>
    <row r="313" spans="1:2">
      <c r="A313" s="13"/>
      <c r="B313" s="11"/>
    </row>
    <row r="314" spans="1:2">
      <c r="A314" s="13"/>
      <c r="B314" s="11"/>
    </row>
    <row r="315" spans="1:2">
      <c r="A315" s="13"/>
      <c r="B315" s="11"/>
    </row>
    <row r="316" spans="1:2">
      <c r="A316" s="13"/>
      <c r="B316" s="11"/>
    </row>
    <row r="317" spans="1:2">
      <c r="A317" s="13"/>
      <c r="B317" s="11"/>
    </row>
    <row r="318" spans="1:2">
      <c r="A318" s="13"/>
      <c r="B318" s="11"/>
    </row>
    <row r="319" spans="1:2">
      <c r="A319" s="13"/>
      <c r="B319" s="11"/>
    </row>
    <row r="320" spans="1:2">
      <c r="A320" s="13"/>
      <c r="B320" s="11"/>
    </row>
    <row r="321" spans="1:2">
      <c r="A321" s="13"/>
      <c r="B321" s="11"/>
    </row>
    <row r="322" spans="1:2">
      <c r="A322" s="13"/>
      <c r="B322" s="11"/>
    </row>
    <row r="323" spans="1:2">
      <c r="A323" s="13"/>
      <c r="B323" s="11"/>
    </row>
    <row r="324" spans="1:2">
      <c r="A324" s="13"/>
      <c r="B324" s="11"/>
    </row>
    <row r="325" spans="1:2">
      <c r="A325" s="13"/>
      <c r="B325" s="11"/>
    </row>
    <row r="326" spans="1:2">
      <c r="A326" s="13"/>
      <c r="B326" s="11"/>
    </row>
    <row r="327" spans="1:2">
      <c r="A327" s="13"/>
      <c r="B327" s="11"/>
    </row>
    <row r="328" spans="1:2">
      <c r="A328" s="13"/>
      <c r="B328" s="11"/>
    </row>
    <row r="329" spans="1:2">
      <c r="A329" s="13"/>
      <c r="B329" s="11"/>
    </row>
    <row r="330" spans="1:2">
      <c r="A330" s="13"/>
      <c r="B330" s="11"/>
    </row>
    <row r="331" spans="1:2">
      <c r="A331" s="13"/>
      <c r="B331" s="11"/>
    </row>
    <row r="332" spans="1:2">
      <c r="A332" s="13"/>
      <c r="B332" s="11"/>
    </row>
    <row r="333" spans="1:2">
      <c r="A333" s="13"/>
      <c r="B333" s="11"/>
    </row>
    <row r="334" spans="1:2">
      <c r="A334" s="13"/>
      <c r="B334" s="11"/>
    </row>
    <row r="335" spans="1:2">
      <c r="A335" s="13"/>
      <c r="B335" s="11"/>
    </row>
    <row r="336" spans="1:2">
      <c r="A336" s="13"/>
      <c r="B336" s="11"/>
    </row>
    <row r="337" spans="1:2">
      <c r="A337" s="13"/>
      <c r="B337" s="11"/>
    </row>
    <row r="338" spans="1:2">
      <c r="A338" s="13"/>
      <c r="B338" s="11"/>
    </row>
    <row r="339" spans="1:2">
      <c r="A339" s="13"/>
      <c r="B339" s="11"/>
    </row>
    <row r="340" spans="1:2">
      <c r="A340" s="13"/>
      <c r="B340" s="11"/>
    </row>
    <row r="341" spans="1:2">
      <c r="A341" s="13"/>
      <c r="B341" s="11"/>
    </row>
    <row r="342" spans="1:2">
      <c r="A342" s="13"/>
      <c r="B342" s="11"/>
    </row>
    <row r="343" spans="1:2">
      <c r="A343" s="13"/>
      <c r="B343" s="11"/>
    </row>
    <row r="344" spans="1:2">
      <c r="A344" s="13"/>
      <c r="B344" s="11"/>
    </row>
    <row r="345" spans="1:2">
      <c r="A345" s="13"/>
      <c r="B345" s="11"/>
    </row>
    <row r="346" spans="1:2">
      <c r="A346" s="13"/>
      <c r="B346" s="11"/>
    </row>
    <row r="347" spans="1:2">
      <c r="A347" s="13"/>
      <c r="B347" s="11"/>
    </row>
    <row r="348" spans="1:2">
      <c r="A348" s="13"/>
      <c r="B348" s="11"/>
    </row>
    <row r="349" spans="1:2">
      <c r="A349" s="13"/>
      <c r="B349" s="11"/>
    </row>
    <row r="350" spans="1:2">
      <c r="A350" s="13"/>
      <c r="B350" s="11"/>
    </row>
    <row r="351" spans="1:2">
      <c r="A351" s="13"/>
      <c r="B351" s="11"/>
    </row>
    <row r="352" spans="1:2">
      <c r="A352" s="13"/>
      <c r="B352" s="11"/>
    </row>
    <row r="353" spans="1:2">
      <c r="A353" s="13"/>
      <c r="B353" s="11"/>
    </row>
    <row r="354" spans="1:2">
      <c r="A354" s="13"/>
      <c r="B354" s="11"/>
    </row>
    <row r="355" spans="1:2">
      <c r="A355" s="13"/>
      <c r="B355" s="11"/>
    </row>
    <row r="356" spans="1:2">
      <c r="A356" s="13"/>
      <c r="B356" s="11"/>
    </row>
    <row r="357" spans="1:2">
      <c r="A357" s="13"/>
      <c r="B357" s="11"/>
    </row>
    <row r="358" spans="1:2">
      <c r="A358" s="13"/>
      <c r="B358" s="11"/>
    </row>
    <row r="359" spans="1:2">
      <c r="A359" s="13"/>
      <c r="B359" s="11"/>
    </row>
    <row r="360" spans="1:2">
      <c r="A360" s="13"/>
      <c r="B360" s="11"/>
    </row>
    <row r="361" spans="1:2">
      <c r="A361" s="13"/>
      <c r="B361" s="11"/>
    </row>
    <row r="362" spans="1:2">
      <c r="A362" s="13"/>
      <c r="B362" s="11"/>
    </row>
    <row r="363" spans="1:2">
      <c r="A363" s="13"/>
      <c r="B363" s="11"/>
    </row>
    <row r="364" spans="1:2">
      <c r="A364" s="13"/>
      <c r="B364" s="11"/>
    </row>
    <row r="365" spans="1:2">
      <c r="A365" s="13"/>
      <c r="B365" s="11"/>
    </row>
    <row r="366" spans="1:2">
      <c r="A366" s="13"/>
      <c r="B366" s="11"/>
    </row>
    <row r="367" spans="1:2">
      <c r="A367" s="13"/>
      <c r="B367" s="11"/>
    </row>
    <row r="368" spans="1:2">
      <c r="A368" s="13"/>
      <c r="B368" s="11"/>
    </row>
    <row r="369" spans="1:2">
      <c r="A369" s="13"/>
      <c r="B369" s="11"/>
    </row>
    <row r="370" spans="1:2">
      <c r="A370" s="13"/>
      <c r="B370" s="11"/>
    </row>
    <row r="371" spans="1:2">
      <c r="A371" s="13"/>
      <c r="B371" s="11"/>
    </row>
    <row r="372" spans="1:2">
      <c r="A372" s="13"/>
      <c r="B372" s="11"/>
    </row>
    <row r="373" spans="1:2">
      <c r="A373" s="13"/>
      <c r="B373" s="11"/>
    </row>
    <row r="374" spans="1:2">
      <c r="A374" s="13"/>
      <c r="B374" s="11"/>
    </row>
    <row r="375" spans="1:2">
      <c r="A375" s="13"/>
      <c r="B375" s="11"/>
    </row>
    <row r="376" spans="1:2">
      <c r="A376" s="13"/>
      <c r="B376" s="11"/>
    </row>
    <row r="377" spans="1:2">
      <c r="A377" s="13"/>
      <c r="B377" s="11"/>
    </row>
    <row r="378" spans="1:2">
      <c r="A378" s="13"/>
      <c r="B378" s="11"/>
    </row>
    <row r="379" spans="1:2">
      <c r="A379" s="13"/>
      <c r="B379" s="11"/>
    </row>
    <row r="380" spans="1:2">
      <c r="A380" s="13"/>
      <c r="B380" s="11"/>
    </row>
    <row r="381" spans="1:2">
      <c r="A381" s="13"/>
      <c r="B381" s="11"/>
    </row>
    <row r="382" spans="1:2">
      <c r="A382" s="13"/>
      <c r="B382" s="11"/>
    </row>
    <row r="383" spans="1:2">
      <c r="A383" s="13"/>
      <c r="B383" s="11"/>
    </row>
    <row r="384" spans="1:2">
      <c r="A384" s="13"/>
      <c r="B384" s="11"/>
    </row>
    <row r="385" spans="1:2">
      <c r="A385" s="13"/>
      <c r="B385" s="11"/>
    </row>
    <row r="386" spans="1:2">
      <c r="A386" s="13"/>
      <c r="B386" s="11"/>
    </row>
    <row r="387" spans="1:2">
      <c r="A387" s="13"/>
      <c r="B387" s="11"/>
    </row>
    <row r="388" spans="1:2">
      <c r="A388" s="13"/>
      <c r="B388" s="11"/>
    </row>
    <row r="389" spans="1:2">
      <c r="A389" s="13"/>
      <c r="B389" s="11"/>
    </row>
    <row r="390" spans="1:2">
      <c r="A390" s="13"/>
      <c r="B390" s="11"/>
    </row>
    <row r="391" spans="1:2">
      <c r="A391" s="13"/>
      <c r="B391" s="11"/>
    </row>
    <row r="392" spans="1:2">
      <c r="A392" s="13"/>
      <c r="B392" s="11"/>
    </row>
    <row r="393" spans="1:2">
      <c r="A393" s="13"/>
      <c r="B393" s="11"/>
    </row>
    <row r="394" spans="1:2">
      <c r="A394" s="13"/>
      <c r="B394" s="11"/>
    </row>
    <row r="395" spans="1:2">
      <c r="A395" s="13"/>
      <c r="B395" s="11"/>
    </row>
    <row r="396" spans="1:2">
      <c r="A396" s="13"/>
      <c r="B396" s="11"/>
    </row>
    <row r="397" spans="1:2">
      <c r="A397" s="13"/>
      <c r="B397" s="11"/>
    </row>
    <row r="398" spans="1:2">
      <c r="A398" s="13"/>
      <c r="B398" s="11"/>
    </row>
    <row r="399" spans="1:2">
      <c r="A399" s="13"/>
      <c r="B399" s="11"/>
    </row>
    <row r="400" spans="1:2">
      <c r="A400" s="13"/>
      <c r="B400" s="11"/>
    </row>
    <row r="401" spans="1:2">
      <c r="A401" s="13"/>
      <c r="B401" s="11"/>
    </row>
    <row r="402" spans="1:2">
      <c r="A402" s="13"/>
      <c r="B402" s="11"/>
    </row>
    <row r="403" spans="1:2">
      <c r="A403" s="13"/>
      <c r="B403" s="11"/>
    </row>
    <row r="404" spans="1:2">
      <c r="A404" s="13"/>
      <c r="B404" s="11"/>
    </row>
    <row r="405" spans="1:2">
      <c r="A405" s="13"/>
      <c r="B405" s="11"/>
    </row>
    <row r="406" spans="1:2">
      <c r="A406" s="13"/>
      <c r="B406" s="11"/>
    </row>
    <row r="407" spans="1:2">
      <c r="A407" s="13"/>
      <c r="B407" s="11"/>
    </row>
    <row r="408" spans="1:2">
      <c r="A408" s="13"/>
      <c r="B408" s="11"/>
    </row>
    <row r="409" spans="1:2">
      <c r="A409" s="13"/>
      <c r="B409" s="11"/>
    </row>
    <row r="410" spans="1:2">
      <c r="A410" s="13"/>
      <c r="B410" s="11"/>
    </row>
    <row r="411" spans="1:2">
      <c r="A411" s="13"/>
      <c r="B411" s="11"/>
    </row>
    <row r="412" spans="1:2">
      <c r="A412" s="13"/>
      <c r="B412" s="11"/>
    </row>
    <row r="413" spans="1:2">
      <c r="A413" s="13"/>
      <c r="B413" s="11"/>
    </row>
    <row r="414" spans="1:2">
      <c r="A414" s="13"/>
      <c r="B414" s="11"/>
    </row>
    <row r="415" spans="1:2">
      <c r="A415" s="13"/>
      <c r="B415" s="11"/>
    </row>
    <row r="416" spans="1:2">
      <c r="A416" s="13"/>
      <c r="B416" s="11"/>
    </row>
    <row r="417" spans="1:2">
      <c r="A417" s="13"/>
      <c r="B417" s="11"/>
    </row>
    <row r="418" spans="1:2">
      <c r="A418" s="13"/>
      <c r="B418" s="11"/>
    </row>
    <row r="419" spans="1:2">
      <c r="A419" s="13"/>
      <c r="B419" s="11"/>
    </row>
    <row r="420" spans="1:2">
      <c r="A420" s="13"/>
      <c r="B420" s="11"/>
    </row>
    <row r="421" spans="1:2">
      <c r="A421" s="13"/>
      <c r="B421" s="11"/>
    </row>
    <row r="422" spans="1:2">
      <c r="A422" s="13"/>
      <c r="B422" s="11"/>
    </row>
    <row r="423" spans="1:2">
      <c r="A423" s="13"/>
      <c r="B423" s="11"/>
    </row>
    <row r="424" spans="1:2">
      <c r="A424" s="13"/>
      <c r="B424" s="11"/>
    </row>
    <row r="425" spans="1:2">
      <c r="A425" s="13"/>
      <c r="B425" s="11"/>
    </row>
    <row r="426" spans="1:2">
      <c r="A426" s="13"/>
      <c r="B426" s="11"/>
    </row>
    <row r="427" spans="1:2">
      <c r="A427" s="13"/>
      <c r="B427" s="11"/>
    </row>
    <row r="428" spans="1:2">
      <c r="A428" s="13"/>
      <c r="B428" s="11"/>
    </row>
    <row r="429" spans="1:2">
      <c r="A429" s="13"/>
      <c r="B429" s="11"/>
    </row>
    <row r="430" spans="1:2">
      <c r="A430" s="13"/>
      <c r="B430" s="11"/>
    </row>
    <row r="431" spans="1:2">
      <c r="A431" s="13"/>
      <c r="B431" s="11"/>
    </row>
    <row r="432" spans="1:2">
      <c r="A432" s="13"/>
      <c r="B432" s="11"/>
    </row>
    <row r="433" spans="1:2">
      <c r="A433" s="13"/>
      <c r="B433" s="11"/>
    </row>
    <row r="434" spans="1:2">
      <c r="A434" s="13"/>
      <c r="B434" s="11"/>
    </row>
    <row r="435" spans="1:2">
      <c r="A435" s="13"/>
      <c r="B435" s="11"/>
    </row>
    <row r="436" spans="1:2">
      <c r="A436" s="13"/>
      <c r="B436" s="11"/>
    </row>
    <row r="437" spans="1:2">
      <c r="A437" s="13"/>
      <c r="B437" s="11"/>
    </row>
    <row r="438" spans="1:2">
      <c r="A438" s="13"/>
      <c r="B438" s="11"/>
    </row>
    <row r="439" spans="1:2">
      <c r="A439" s="13"/>
      <c r="B439" s="11"/>
    </row>
    <row r="440" spans="1:2">
      <c r="A440" s="13"/>
      <c r="B440" s="11"/>
    </row>
    <row r="441" spans="1:2">
      <c r="A441" s="13"/>
      <c r="B441" s="11"/>
    </row>
    <row r="442" spans="1:2">
      <c r="A442" s="13"/>
      <c r="B442" s="11"/>
    </row>
    <row r="443" spans="1:2">
      <c r="A443" s="13"/>
      <c r="B443" s="11"/>
    </row>
    <row r="444" spans="1:2">
      <c r="A444" s="13"/>
      <c r="B444" s="11"/>
    </row>
    <row r="445" spans="1:2">
      <c r="A445" s="13"/>
      <c r="B445" s="11"/>
    </row>
    <row r="446" spans="1:2">
      <c r="A446" s="13"/>
      <c r="B446" s="11"/>
    </row>
    <row r="447" spans="1:2">
      <c r="A447" s="13"/>
      <c r="B447" s="11"/>
    </row>
    <row r="448" spans="1:2">
      <c r="A448" s="13"/>
      <c r="B448" s="11"/>
    </row>
    <row r="449" spans="1:2">
      <c r="A449" s="13"/>
      <c r="B449" s="11"/>
    </row>
    <row r="450" spans="1:2">
      <c r="A450" s="13"/>
      <c r="B450" s="11"/>
    </row>
    <row r="451" spans="1:2">
      <c r="A451" s="13"/>
      <c r="B451" s="11"/>
    </row>
    <row r="452" spans="1:2">
      <c r="A452" s="13"/>
      <c r="B452" s="11"/>
    </row>
    <row r="453" spans="1:2">
      <c r="A453" s="13"/>
      <c r="B453" s="11"/>
    </row>
    <row r="454" spans="1:2">
      <c r="A454" s="13"/>
      <c r="B454" s="11"/>
    </row>
    <row r="455" spans="1:2">
      <c r="A455" s="13"/>
      <c r="B455" s="11"/>
    </row>
    <row r="456" spans="1:2">
      <c r="A456" s="13"/>
      <c r="B456" s="11"/>
    </row>
    <row r="457" spans="1:2">
      <c r="A457" s="13"/>
      <c r="B457" s="11"/>
    </row>
    <row r="458" spans="1:2">
      <c r="A458" s="13"/>
      <c r="B458" s="11"/>
    </row>
    <row r="459" spans="1:2">
      <c r="A459" s="13"/>
      <c r="B459" s="11"/>
    </row>
    <row r="460" spans="1:2">
      <c r="A460" s="13"/>
      <c r="B460" s="11"/>
    </row>
    <row r="461" spans="1:2">
      <c r="A461" s="13"/>
      <c r="B461" s="11"/>
    </row>
    <row r="462" spans="1:2">
      <c r="A462" s="13"/>
      <c r="B462" s="11"/>
    </row>
    <row r="463" spans="1:2">
      <c r="A463" s="13"/>
      <c r="B463" s="11"/>
    </row>
    <row r="464" spans="1:2">
      <c r="A464" s="13"/>
      <c r="B464" s="11"/>
    </row>
    <row r="465" spans="1:2">
      <c r="A465" s="13"/>
      <c r="B465" s="11"/>
    </row>
    <row r="466" spans="1:2">
      <c r="A466" s="13"/>
      <c r="B466" s="11"/>
    </row>
    <row r="467" spans="1:2">
      <c r="A467" s="13"/>
      <c r="B467" s="11"/>
    </row>
    <row r="468" spans="1:2">
      <c r="A468" s="13"/>
      <c r="B468" s="11"/>
    </row>
    <row r="469" spans="1:2">
      <c r="A469" s="13"/>
      <c r="B469" s="11"/>
    </row>
    <row r="470" spans="1:2">
      <c r="A470" s="13"/>
      <c r="B470" s="11"/>
    </row>
    <row r="471" spans="1:2">
      <c r="A471" s="13"/>
      <c r="B471" s="11"/>
    </row>
    <row r="472" spans="1:2">
      <c r="A472" s="13"/>
      <c r="B472" s="11"/>
    </row>
    <row r="473" spans="1:2">
      <c r="A473" s="13"/>
      <c r="B473" s="11"/>
    </row>
    <row r="474" spans="1:2">
      <c r="A474" s="13"/>
      <c r="B474" s="11"/>
    </row>
    <row r="475" spans="1:2">
      <c r="A475" s="13"/>
      <c r="B475" s="11"/>
    </row>
    <row r="476" spans="1:2">
      <c r="A476" s="13"/>
      <c r="B476" s="11"/>
    </row>
    <row r="477" spans="1:2">
      <c r="A477" s="13"/>
      <c r="B477" s="11"/>
    </row>
    <row r="478" spans="1:2">
      <c r="A478" s="13"/>
      <c r="B478" s="11"/>
    </row>
    <row r="479" spans="1:2">
      <c r="A479" s="13"/>
      <c r="B479" s="11"/>
    </row>
    <row r="480" spans="1:2">
      <c r="A480" s="13"/>
      <c r="B480" s="11"/>
    </row>
    <row r="481" spans="1:2">
      <c r="A481" s="13"/>
      <c r="B481" s="11"/>
    </row>
    <row r="482" spans="1:2">
      <c r="A482" s="13"/>
      <c r="B482" s="11"/>
    </row>
    <row r="483" spans="1:2">
      <c r="A483" s="13"/>
      <c r="B483" s="11"/>
    </row>
    <row r="484" spans="1:2">
      <c r="A484" s="13"/>
      <c r="B484" s="11"/>
    </row>
    <row r="485" spans="1:2">
      <c r="A485" s="13"/>
      <c r="B485" s="11"/>
    </row>
    <row r="486" spans="1:2">
      <c r="A486" s="13"/>
      <c r="B486" s="11"/>
    </row>
    <row r="487" spans="1:2">
      <c r="A487" s="13"/>
      <c r="B487" s="11"/>
    </row>
    <row r="488" spans="1:2">
      <c r="A488" s="13"/>
      <c r="B488" s="11"/>
    </row>
    <row r="489" spans="1:2">
      <c r="A489" s="13"/>
      <c r="B489" s="11"/>
    </row>
    <row r="490" spans="1:2">
      <c r="A490" s="13"/>
      <c r="B490" s="11"/>
    </row>
    <row r="491" spans="1:2">
      <c r="A491" s="13"/>
      <c r="B491" s="11"/>
    </row>
    <row r="492" spans="1:2">
      <c r="A492" s="13"/>
      <c r="B492" s="11"/>
    </row>
    <row r="493" spans="1:2">
      <c r="A493" s="13"/>
      <c r="B493" s="11"/>
    </row>
    <row r="494" spans="1:2">
      <c r="A494" s="13"/>
      <c r="B494" s="11"/>
    </row>
    <row r="495" spans="1:2">
      <c r="A495" s="13"/>
      <c r="B495" s="11"/>
    </row>
    <row r="496" spans="1:2">
      <c r="A496" s="13"/>
      <c r="B496" s="11"/>
    </row>
    <row r="497" spans="1:2">
      <c r="A497" s="13"/>
      <c r="B497" s="11"/>
    </row>
    <row r="498" spans="1:2">
      <c r="A498" s="13"/>
      <c r="B498" s="11"/>
    </row>
    <row r="499" spans="1:2">
      <c r="A499" s="13"/>
      <c r="B499" s="11"/>
    </row>
    <row r="500" spans="1:2">
      <c r="A500" s="13"/>
      <c r="B500" s="11"/>
    </row>
    <row r="501" spans="1:2">
      <c r="A501" s="13"/>
      <c r="B501" s="11"/>
    </row>
    <row r="502" spans="1:2">
      <c r="A502" s="13"/>
      <c r="B502" s="11"/>
    </row>
    <row r="503" spans="1:2">
      <c r="A503" s="13"/>
      <c r="B503" s="11"/>
    </row>
    <row r="504" spans="1:2">
      <c r="A504" s="13"/>
      <c r="B504" s="11"/>
    </row>
    <row r="505" spans="1:2">
      <c r="A505" s="13"/>
      <c r="B505" s="11"/>
    </row>
    <row r="506" spans="1:2">
      <c r="A506" s="13"/>
      <c r="B506" s="11"/>
    </row>
    <row r="507" spans="1:2">
      <c r="A507" s="13"/>
      <c r="B507" s="11"/>
    </row>
    <row r="508" spans="1:2">
      <c r="A508" s="13"/>
      <c r="B508" s="11"/>
    </row>
    <row r="509" spans="1:2">
      <c r="A509" s="13"/>
      <c r="B509" s="11"/>
    </row>
    <row r="510" spans="1:2">
      <c r="A510" s="13"/>
      <c r="B510" s="11"/>
    </row>
    <row r="511" spans="1:2">
      <c r="A511" s="13"/>
      <c r="B511" s="11"/>
    </row>
    <row r="512" spans="1:2">
      <c r="A512" s="13"/>
      <c r="B512" s="11"/>
    </row>
    <row r="513" spans="1:2">
      <c r="A513" s="13"/>
      <c r="B513" s="11"/>
    </row>
    <row r="514" spans="1:2">
      <c r="A514" s="13"/>
      <c r="B514" s="11"/>
    </row>
    <row r="515" spans="1:2">
      <c r="A515" s="13"/>
      <c r="B515" s="11"/>
    </row>
    <row r="516" spans="1:2">
      <c r="A516" s="13"/>
      <c r="B516" s="11"/>
    </row>
    <row r="517" spans="1:2">
      <c r="A517" s="13"/>
      <c r="B517" s="11"/>
    </row>
    <row r="518" spans="1:2">
      <c r="A518" s="13"/>
      <c r="B518" s="11"/>
    </row>
    <row r="519" spans="1:2">
      <c r="A519" s="13"/>
      <c r="B519" s="11"/>
    </row>
    <row r="520" spans="1:2">
      <c r="A520" s="13"/>
      <c r="B520" s="11"/>
    </row>
    <row r="521" spans="1:2">
      <c r="A521" s="13"/>
      <c r="B521" s="11"/>
    </row>
    <row r="522" spans="1:2">
      <c r="A522" s="13"/>
      <c r="B522" s="11"/>
    </row>
    <row r="523" spans="1:2">
      <c r="A523" s="13"/>
      <c r="B523" s="11"/>
    </row>
    <row r="524" spans="1:2">
      <c r="A524" s="13"/>
      <c r="B524" s="11"/>
    </row>
    <row r="525" spans="1:2">
      <c r="A525" s="13"/>
      <c r="B525" s="11"/>
    </row>
    <row r="526" spans="1:2">
      <c r="A526" s="13"/>
      <c r="B526" s="11"/>
    </row>
    <row r="527" spans="1:2">
      <c r="A527" s="13"/>
      <c r="B527" s="11"/>
    </row>
    <row r="528" spans="1:2">
      <c r="A528" s="13"/>
      <c r="B528" s="11"/>
    </row>
    <row r="529" spans="1:2">
      <c r="A529" s="13"/>
      <c r="B529" s="11"/>
    </row>
    <row r="530" spans="1:2">
      <c r="A530" s="13"/>
      <c r="B530" s="11"/>
    </row>
    <row r="531" spans="1:2">
      <c r="A531" s="13"/>
      <c r="B531" s="11"/>
    </row>
    <row r="532" spans="1:2">
      <c r="A532" s="13"/>
      <c r="B532" s="11"/>
    </row>
    <row r="533" spans="1:2">
      <c r="A533" s="13"/>
      <c r="B533" s="11"/>
    </row>
    <row r="534" spans="1:2">
      <c r="A534" s="13"/>
      <c r="B534" s="11"/>
    </row>
    <row r="535" spans="1:2">
      <c r="A535" s="13"/>
      <c r="B535" s="11"/>
    </row>
    <row r="536" spans="1:2">
      <c r="A536" s="13"/>
      <c r="B536" s="11"/>
    </row>
    <row r="537" spans="1:2">
      <c r="A537" s="13"/>
      <c r="B537" s="11"/>
    </row>
    <row r="538" spans="1:2">
      <c r="A538" s="13"/>
      <c r="B538" s="11"/>
    </row>
    <row r="539" spans="1:2">
      <c r="A539" s="13"/>
      <c r="B539" s="11"/>
    </row>
    <row r="540" spans="1:2">
      <c r="A540" s="13"/>
      <c r="B540" s="11"/>
    </row>
    <row r="541" spans="1:2">
      <c r="A541" s="13"/>
      <c r="B541" s="11"/>
    </row>
    <row r="542" spans="1:2">
      <c r="A542" s="13"/>
      <c r="B542" s="11"/>
    </row>
    <row r="543" spans="1:2">
      <c r="A543" s="13"/>
      <c r="B543" s="11"/>
    </row>
    <row r="544" spans="1:2">
      <c r="A544" s="13"/>
      <c r="B544" s="11"/>
    </row>
    <row r="545" spans="1:2">
      <c r="A545" s="13"/>
      <c r="B545" s="11"/>
    </row>
    <row r="546" spans="1:2">
      <c r="A546" s="13"/>
      <c r="B546" s="11"/>
    </row>
    <row r="547" spans="1:2">
      <c r="A547" s="13"/>
      <c r="B547" s="11"/>
    </row>
    <row r="548" spans="1:2">
      <c r="A548" s="13"/>
      <c r="B548" s="11"/>
    </row>
    <row r="549" spans="1:2">
      <c r="A549" s="13"/>
      <c r="B549" s="11"/>
    </row>
    <row r="550" spans="1:2">
      <c r="A550" s="13"/>
      <c r="B550" s="11"/>
    </row>
    <row r="551" spans="1:2">
      <c r="A551" s="13"/>
      <c r="B551" s="11"/>
    </row>
    <row r="552" spans="1:2">
      <c r="A552" s="13"/>
      <c r="B552" s="11"/>
    </row>
    <row r="553" spans="1:2">
      <c r="A553" s="13"/>
      <c r="B553" s="11"/>
    </row>
    <row r="554" spans="1:2">
      <c r="A554" s="13"/>
      <c r="B554" s="11"/>
    </row>
    <row r="555" spans="1:2">
      <c r="A555" s="13"/>
      <c r="B555" s="11"/>
    </row>
    <row r="556" spans="1:2">
      <c r="A556" s="13"/>
      <c r="B556" s="11"/>
    </row>
    <row r="557" spans="1:2">
      <c r="A557" s="13"/>
      <c r="B557" s="11"/>
    </row>
    <row r="558" spans="1:2">
      <c r="A558" s="13"/>
      <c r="B558" s="11"/>
    </row>
    <row r="559" spans="1:2">
      <c r="A559" s="13"/>
      <c r="B559" s="11"/>
    </row>
    <row r="560" spans="1:2">
      <c r="A560" s="13"/>
      <c r="B560" s="11"/>
    </row>
    <row r="561" spans="1:2">
      <c r="A561" s="13"/>
      <c r="B561" s="11"/>
    </row>
    <row r="562" spans="1:2">
      <c r="A562" s="13"/>
      <c r="B562" s="11"/>
    </row>
    <row r="563" spans="1:2">
      <c r="A563" s="13"/>
      <c r="B563" s="11"/>
    </row>
    <row r="564" spans="1:2">
      <c r="A564" s="13"/>
      <c r="B564" s="11"/>
    </row>
    <row r="565" spans="1:2">
      <c r="A565" s="13"/>
      <c r="B565" s="11"/>
    </row>
    <row r="566" spans="1:2">
      <c r="A566" s="13"/>
      <c r="B566" s="11"/>
    </row>
    <row r="567" spans="1:2">
      <c r="A567" s="13"/>
      <c r="B567" s="11"/>
    </row>
    <row r="568" spans="1:2">
      <c r="A568" s="13"/>
      <c r="B568" s="11"/>
    </row>
    <row r="569" spans="1:2">
      <c r="A569" s="13"/>
      <c r="B569" s="11"/>
    </row>
    <row r="570" spans="1:2">
      <c r="A570" s="13"/>
      <c r="B570" s="11"/>
    </row>
    <row r="571" spans="1:2">
      <c r="A571" s="13"/>
      <c r="B571" s="11"/>
    </row>
    <row r="572" spans="1:2">
      <c r="A572" s="13"/>
      <c r="B572" s="11"/>
    </row>
    <row r="573" spans="1:2">
      <c r="A573" s="13"/>
      <c r="B573" s="11"/>
    </row>
    <row r="574" spans="1:2">
      <c r="A574" s="13"/>
      <c r="B574" s="11"/>
    </row>
    <row r="575" spans="1:2">
      <c r="A575" s="13"/>
      <c r="B575" s="11"/>
    </row>
    <row r="576" spans="1:2">
      <c r="A576" s="13"/>
      <c r="B576" s="11"/>
    </row>
    <row r="577" spans="1:2">
      <c r="A577" s="13"/>
      <c r="B577" s="11"/>
    </row>
    <row r="578" spans="1:2">
      <c r="A578" s="13"/>
      <c r="B578" s="11"/>
    </row>
    <row r="579" spans="1:2">
      <c r="A579" s="13"/>
      <c r="B579" s="11"/>
    </row>
    <row r="580" spans="1:2">
      <c r="A580" s="13"/>
      <c r="B580" s="11"/>
    </row>
    <row r="581" spans="1:2">
      <c r="A581" s="13"/>
      <c r="B581" s="11"/>
    </row>
    <row r="582" spans="1:2">
      <c r="A582" s="13"/>
      <c r="B582" s="11"/>
    </row>
    <row r="583" spans="1:2">
      <c r="A583" s="13"/>
      <c r="B583" s="11"/>
    </row>
    <row r="584" spans="1:2">
      <c r="A584" s="13"/>
      <c r="B584" s="11"/>
    </row>
    <row r="585" spans="1:2">
      <c r="A585" s="13"/>
      <c r="B585" s="11"/>
    </row>
    <row r="586" spans="1:2">
      <c r="A586" s="13"/>
      <c r="B586" s="11"/>
    </row>
    <row r="587" spans="1:2">
      <c r="A587" s="13"/>
      <c r="B587" s="11"/>
    </row>
    <row r="588" spans="1:2">
      <c r="A588" s="13"/>
      <c r="B588" s="11"/>
    </row>
    <row r="589" spans="1:2">
      <c r="A589" s="13"/>
      <c r="B589" s="11"/>
    </row>
    <row r="590" spans="1:2">
      <c r="A590" s="13"/>
      <c r="B590" s="11"/>
    </row>
    <row r="591" spans="1:2">
      <c r="A591" s="13"/>
      <c r="B591" s="11"/>
    </row>
    <row r="592" spans="1:2">
      <c r="A592" s="13"/>
      <c r="B592" s="11"/>
    </row>
    <row r="593" spans="1:2">
      <c r="A593" s="13"/>
      <c r="B593" s="11"/>
    </row>
    <row r="594" spans="1:2">
      <c r="A594" s="13"/>
      <c r="B594" s="11"/>
    </row>
    <row r="595" spans="1:2">
      <c r="A595" s="13"/>
      <c r="B595" s="11"/>
    </row>
    <row r="596" spans="1:2">
      <c r="A596" s="13"/>
      <c r="B596" s="11"/>
    </row>
    <row r="597" spans="1:2">
      <c r="A597" s="13"/>
      <c r="B597" s="11"/>
    </row>
    <row r="598" spans="1:2">
      <c r="A598" s="13"/>
      <c r="B598" s="11"/>
    </row>
    <row r="599" spans="1:2">
      <c r="A599" s="13"/>
      <c r="B599" s="11"/>
    </row>
    <row r="600" spans="1:2">
      <c r="A600" s="13"/>
      <c r="B600" s="11"/>
    </row>
    <row r="601" spans="1:2">
      <c r="A601" s="13"/>
      <c r="B601" s="11"/>
    </row>
    <row r="602" spans="1:2">
      <c r="A602" s="13"/>
      <c r="B602" s="11"/>
    </row>
    <row r="603" spans="1:2">
      <c r="A603" s="13"/>
      <c r="B603" s="11"/>
    </row>
    <row r="604" spans="1:2">
      <c r="A604" s="13"/>
      <c r="B604" s="11"/>
    </row>
    <row r="605" spans="1:2">
      <c r="A605" s="13"/>
      <c r="B605" s="11"/>
    </row>
    <row r="606" spans="1:2">
      <c r="A606" s="13"/>
      <c r="B606" s="11"/>
    </row>
    <row r="607" spans="1:2">
      <c r="A607" s="13"/>
      <c r="B607" s="11"/>
    </row>
    <row r="608" spans="1:2">
      <c r="A608" s="13"/>
      <c r="B608" s="11"/>
    </row>
    <row r="609" spans="1:2">
      <c r="A609" s="13"/>
      <c r="B609" s="11"/>
    </row>
    <row r="610" spans="1:2">
      <c r="A610" s="13"/>
      <c r="B610" s="11"/>
    </row>
    <row r="611" spans="1:2">
      <c r="A611" s="13"/>
      <c r="B611" s="11"/>
    </row>
    <row r="612" spans="1:2">
      <c r="A612" s="13"/>
      <c r="B612" s="11"/>
    </row>
    <row r="613" spans="1:2">
      <c r="A613" s="13"/>
      <c r="B613" s="11"/>
    </row>
    <row r="614" spans="1:2">
      <c r="A614" s="13"/>
      <c r="B614" s="11"/>
    </row>
    <row r="615" spans="1:2">
      <c r="A615" s="13"/>
      <c r="B615" s="11"/>
    </row>
    <row r="616" spans="1:2">
      <c r="A616" s="13"/>
      <c r="B616" s="11"/>
    </row>
    <row r="617" spans="1:2">
      <c r="A617" s="13"/>
      <c r="B617" s="11"/>
    </row>
    <row r="618" spans="1:2">
      <c r="A618" s="13"/>
      <c r="B618" s="11"/>
    </row>
    <row r="619" spans="1:2">
      <c r="A619" s="13"/>
      <c r="B619" s="11"/>
    </row>
    <row r="620" spans="1:2">
      <c r="A620" s="13"/>
      <c r="B620" s="11"/>
    </row>
    <row r="621" spans="1:2">
      <c r="A621" s="13"/>
      <c r="B621" s="11"/>
    </row>
    <row r="622" spans="1:2">
      <c r="A622" s="13"/>
      <c r="B622" s="11"/>
    </row>
    <row r="623" spans="1:2">
      <c r="A623" s="13"/>
      <c r="B623" s="11"/>
    </row>
    <row r="624" spans="1:2">
      <c r="A624" s="13"/>
      <c r="B624" s="11"/>
    </row>
    <row r="625" spans="1:2">
      <c r="A625" s="13"/>
      <c r="B625" s="11"/>
    </row>
    <row r="626" spans="1:2">
      <c r="A626" s="13"/>
      <c r="B626" s="11"/>
    </row>
    <row r="627" spans="1:2">
      <c r="A627" s="13"/>
      <c r="B627" s="11"/>
    </row>
    <row r="628" spans="1:2">
      <c r="A628" s="13"/>
      <c r="B628" s="11"/>
    </row>
    <row r="629" spans="1:2">
      <c r="A629" s="13"/>
      <c r="B629" s="11"/>
    </row>
    <row r="630" spans="1:2">
      <c r="A630" s="13"/>
      <c r="B630" s="11"/>
    </row>
    <row r="631" spans="1:2">
      <c r="A631" s="13"/>
      <c r="B631" s="11"/>
    </row>
    <row r="632" spans="1:2">
      <c r="A632" s="13"/>
      <c r="B632" s="11"/>
    </row>
    <row r="633" spans="1:2">
      <c r="A633" s="13"/>
      <c r="B633" s="11"/>
    </row>
    <row r="634" spans="1:2">
      <c r="A634" s="13"/>
      <c r="B634" s="11"/>
    </row>
    <row r="635" spans="1:2">
      <c r="A635" s="13"/>
      <c r="B635" s="11"/>
    </row>
    <row r="636" spans="1:2">
      <c r="A636" s="13"/>
      <c r="B636" s="11"/>
    </row>
    <row r="637" spans="1:2">
      <c r="A637" s="13"/>
      <c r="B637" s="11"/>
    </row>
    <row r="638" spans="1:2">
      <c r="A638" s="13"/>
      <c r="B638" s="11"/>
    </row>
    <row r="639" spans="1:2">
      <c r="A639" s="13"/>
      <c r="B639" s="11"/>
    </row>
    <row r="640" spans="1:2">
      <c r="A640" s="13"/>
      <c r="B640" s="11"/>
    </row>
    <row r="641" spans="1:2">
      <c r="A641" s="13"/>
      <c r="B641" s="11"/>
    </row>
    <row r="642" spans="1:2">
      <c r="A642" s="13"/>
      <c r="B642" s="11"/>
    </row>
    <row r="643" spans="1:2">
      <c r="A643" s="13"/>
      <c r="B643" s="11"/>
    </row>
    <row r="644" spans="1:2">
      <c r="A644" s="13"/>
      <c r="B644" s="11"/>
    </row>
    <row r="645" spans="1:2">
      <c r="A645" s="13"/>
      <c r="B645" s="11"/>
    </row>
    <row r="646" spans="1:2">
      <c r="A646" s="13"/>
      <c r="B646" s="11"/>
    </row>
    <row r="647" spans="1:2">
      <c r="A647" s="13"/>
      <c r="B647" s="11"/>
    </row>
    <row r="648" spans="1:2">
      <c r="A648" s="13"/>
      <c r="B648" s="11"/>
    </row>
    <row r="649" spans="1:2">
      <c r="A649" s="13"/>
      <c r="B649" s="11"/>
    </row>
    <row r="650" spans="1:2">
      <c r="A650" s="13"/>
      <c r="B650" s="11"/>
    </row>
    <row r="651" spans="1:2">
      <c r="A651" s="13"/>
      <c r="B651" s="11"/>
    </row>
    <row r="652" spans="1:2">
      <c r="A652" s="13"/>
      <c r="B652" s="11"/>
    </row>
    <row r="653" spans="1:2">
      <c r="A653" s="13"/>
      <c r="B653" s="11"/>
    </row>
    <row r="654" spans="1:2">
      <c r="A654" s="13"/>
      <c r="B654" s="11"/>
    </row>
    <row r="655" spans="1:2">
      <c r="A655" s="13"/>
      <c r="B655" s="11"/>
    </row>
    <row r="656" spans="1:2">
      <c r="A656" s="13"/>
      <c r="B656" s="11"/>
    </row>
    <row r="657" spans="1:2">
      <c r="A657" s="13"/>
      <c r="B657" s="11"/>
    </row>
    <row r="658" spans="1:2">
      <c r="A658" s="13"/>
      <c r="B658" s="11"/>
    </row>
    <row r="659" spans="1:2">
      <c r="A659" s="13"/>
      <c r="B659" s="11"/>
    </row>
    <row r="660" spans="1:2">
      <c r="A660" s="13"/>
      <c r="B660" s="11"/>
    </row>
    <row r="661" spans="1:2">
      <c r="A661" s="13"/>
      <c r="B661" s="11"/>
    </row>
    <row r="662" spans="1:2">
      <c r="A662" s="13"/>
      <c r="B662" s="11"/>
    </row>
    <row r="663" spans="1:2">
      <c r="A663" s="13"/>
      <c r="B663" s="11"/>
    </row>
    <row r="664" spans="1:2">
      <c r="A664" s="13"/>
      <c r="B664" s="11"/>
    </row>
    <row r="665" spans="1:2">
      <c r="A665" s="13"/>
      <c r="B665" s="11"/>
    </row>
    <row r="666" spans="1:2">
      <c r="A666" s="13"/>
      <c r="B666" s="11"/>
    </row>
    <row r="667" spans="1:2">
      <c r="A667" s="13"/>
      <c r="B667" s="11"/>
    </row>
    <row r="668" spans="1:2">
      <c r="A668" s="13"/>
      <c r="B668" s="11"/>
    </row>
    <row r="669" spans="1:2">
      <c r="A669" s="13"/>
      <c r="B669" s="11"/>
    </row>
    <row r="670" spans="1:2">
      <c r="A670" s="13"/>
      <c r="B670" s="11"/>
    </row>
    <row r="671" spans="1:2">
      <c r="A671" s="13"/>
      <c r="B671" s="11"/>
    </row>
    <row r="672" spans="1:2">
      <c r="A672" s="13"/>
      <c r="B672" s="11"/>
    </row>
    <row r="673" spans="1:2">
      <c r="A673" s="13"/>
      <c r="B673" s="11"/>
    </row>
    <row r="674" spans="1:2">
      <c r="A674" s="13"/>
      <c r="B674" s="11"/>
    </row>
    <row r="675" spans="1:2">
      <c r="A675" s="13"/>
      <c r="B675" s="11"/>
    </row>
    <row r="676" spans="1:2">
      <c r="A676" s="13"/>
      <c r="B676" s="11"/>
    </row>
    <row r="677" spans="1:2">
      <c r="A677" s="13"/>
      <c r="B677" s="11"/>
    </row>
    <row r="678" spans="1:2">
      <c r="A678" s="13"/>
      <c r="B678" s="11"/>
    </row>
    <row r="679" spans="1:2">
      <c r="A679" s="13"/>
      <c r="B679" s="11"/>
    </row>
    <row r="680" spans="1:2">
      <c r="A680" s="13"/>
      <c r="B680" s="11"/>
    </row>
    <row r="681" spans="1:2">
      <c r="A681" s="13"/>
      <c r="B681" s="11"/>
    </row>
    <row r="682" spans="1:2">
      <c r="A682" s="13"/>
      <c r="B682" s="11"/>
    </row>
    <row r="683" spans="1:2">
      <c r="A683" s="13"/>
      <c r="B683" s="11"/>
    </row>
    <row r="684" spans="1:2">
      <c r="A684" s="13"/>
      <c r="B684" s="11"/>
    </row>
    <row r="685" spans="1:2">
      <c r="A685" s="13"/>
      <c r="B685" s="11"/>
    </row>
    <row r="686" spans="1:2">
      <c r="A686" s="13"/>
      <c r="B686" s="11"/>
    </row>
    <row r="687" spans="1:2">
      <c r="A687" s="13"/>
      <c r="B687" s="11"/>
    </row>
    <row r="688" spans="1:2">
      <c r="A688" s="13"/>
      <c r="B688" s="11"/>
    </row>
    <row r="689" spans="1:2">
      <c r="A689" s="13"/>
      <c r="B689" s="11"/>
    </row>
    <row r="690" spans="1:2">
      <c r="A690" s="13"/>
      <c r="B690" s="11"/>
    </row>
    <row r="691" spans="1:2">
      <c r="A691" s="13"/>
      <c r="B691" s="11"/>
    </row>
    <row r="692" spans="1:2">
      <c r="A692" s="13"/>
      <c r="B692" s="11"/>
    </row>
    <row r="693" spans="1:2">
      <c r="A693" s="13"/>
      <c r="B693" s="11"/>
    </row>
    <row r="694" spans="1:2">
      <c r="A694" s="13"/>
      <c r="B694" s="11"/>
    </row>
    <row r="695" spans="1:2">
      <c r="A695" s="13"/>
      <c r="B695" s="11"/>
    </row>
    <row r="696" spans="1:2">
      <c r="A696" s="13"/>
      <c r="B696" s="11"/>
    </row>
    <row r="697" spans="1:2">
      <c r="A697" s="13"/>
      <c r="B697" s="11"/>
    </row>
    <row r="698" spans="1:2">
      <c r="A698" s="13"/>
      <c r="B698" s="11"/>
    </row>
    <row r="699" spans="1:2">
      <c r="A699" s="13"/>
      <c r="B699" s="11"/>
    </row>
    <row r="700" spans="1:2">
      <c r="A700" s="13"/>
      <c r="B700" s="11"/>
    </row>
    <row r="701" spans="1:2">
      <c r="A701" s="13"/>
      <c r="B701" s="11"/>
    </row>
    <row r="702" spans="1:2">
      <c r="A702" s="13"/>
      <c r="B702" s="11"/>
    </row>
    <row r="703" spans="1:2">
      <c r="A703" s="13"/>
      <c r="B703" s="11"/>
    </row>
    <row r="704" spans="1:2">
      <c r="A704" s="13"/>
      <c r="B704" s="11"/>
    </row>
    <row r="705" spans="1:2">
      <c r="A705" s="13"/>
      <c r="B705" s="11"/>
    </row>
    <row r="706" spans="1:2">
      <c r="A706" s="13"/>
      <c r="B706" s="11"/>
    </row>
    <row r="707" spans="1:2">
      <c r="A707" s="13"/>
      <c r="B707" s="11"/>
    </row>
    <row r="708" spans="1:2">
      <c r="A708" s="13"/>
      <c r="B708" s="11"/>
    </row>
    <row r="709" spans="1:2">
      <c r="A709" s="13"/>
      <c r="B709" s="11"/>
    </row>
    <row r="710" spans="1:2">
      <c r="A710" s="13"/>
      <c r="B710" s="11"/>
    </row>
    <row r="711" spans="1:2">
      <c r="A711" s="13"/>
      <c r="B711" s="11"/>
    </row>
    <row r="712" spans="1:2">
      <c r="A712" s="13"/>
      <c r="B712" s="11"/>
    </row>
    <row r="713" spans="1:2">
      <c r="A713" s="13"/>
      <c r="B713" s="11"/>
    </row>
    <row r="714" spans="1:2">
      <c r="A714" s="13"/>
      <c r="B714" s="11"/>
    </row>
    <row r="715" spans="1:2">
      <c r="A715" s="13"/>
      <c r="B715" s="11"/>
    </row>
    <row r="716" spans="1:2">
      <c r="A716" s="13"/>
      <c r="B716" s="11"/>
    </row>
    <row r="717" spans="1:2">
      <c r="A717" s="13"/>
      <c r="B717" s="11"/>
    </row>
    <row r="718" spans="1:2">
      <c r="A718" s="13"/>
      <c r="B718" s="11"/>
    </row>
    <row r="719" spans="1:2">
      <c r="A719" s="13"/>
      <c r="B719" s="11"/>
    </row>
    <row r="720" spans="1:2">
      <c r="A720" s="13"/>
      <c r="B720" s="11"/>
    </row>
    <row r="721" spans="1:2">
      <c r="A721" s="13"/>
      <c r="B721" s="11"/>
    </row>
    <row r="722" spans="1:2">
      <c r="A722" s="13"/>
      <c r="B722" s="11"/>
    </row>
    <row r="723" spans="1:2">
      <c r="A723" s="13"/>
      <c r="B723" s="11"/>
    </row>
    <row r="724" spans="1:2">
      <c r="A724" s="13"/>
      <c r="B724" s="11"/>
    </row>
    <row r="725" spans="1:2">
      <c r="A725" s="13"/>
      <c r="B725" s="11"/>
    </row>
    <row r="726" spans="1:2">
      <c r="A726" s="13"/>
      <c r="B726" s="11"/>
    </row>
    <row r="727" spans="1:2">
      <c r="A727" s="13"/>
      <c r="B727" s="11"/>
    </row>
    <row r="728" spans="1:2">
      <c r="A728" s="13"/>
      <c r="B728" s="11"/>
    </row>
    <row r="729" spans="1:2">
      <c r="A729" s="13"/>
      <c r="B729" s="11"/>
    </row>
    <row r="730" spans="1:2">
      <c r="A730" s="13"/>
      <c r="B730" s="11"/>
    </row>
    <row r="731" spans="1:2">
      <c r="A731" s="13"/>
      <c r="B731" s="11"/>
    </row>
    <row r="732" spans="1:2">
      <c r="A732" s="13"/>
      <c r="B732" s="11"/>
    </row>
    <row r="733" spans="1:2">
      <c r="A733" s="13"/>
      <c r="B733" s="11"/>
    </row>
    <row r="734" spans="1:2">
      <c r="A734" s="13"/>
      <c r="B734" s="11"/>
    </row>
    <row r="735" spans="1:2">
      <c r="A735" s="13"/>
      <c r="B735" s="11"/>
    </row>
    <row r="736" spans="1:2">
      <c r="A736" s="13"/>
      <c r="B736" s="11"/>
    </row>
    <row r="737" spans="1:2">
      <c r="A737" s="13"/>
      <c r="B737" s="11"/>
    </row>
    <row r="738" spans="1:2">
      <c r="A738" s="13"/>
      <c r="B738" s="11"/>
    </row>
    <row r="739" spans="1:2">
      <c r="A739" s="13"/>
      <c r="B739" s="11"/>
    </row>
    <row r="740" spans="1:2">
      <c r="A740" s="13"/>
      <c r="B740" s="11"/>
    </row>
    <row r="741" spans="1:2">
      <c r="A741" s="13"/>
      <c r="B741" s="11"/>
    </row>
    <row r="742" spans="1:2">
      <c r="A742" s="13"/>
      <c r="B742" s="11"/>
    </row>
    <row r="743" spans="1:2">
      <c r="A743" s="13"/>
      <c r="B743" s="11"/>
    </row>
    <row r="744" spans="1:2">
      <c r="A744" s="13"/>
      <c r="B744" s="11"/>
    </row>
    <row r="745" spans="1:2">
      <c r="A745" s="13"/>
      <c r="B745" s="11"/>
    </row>
    <row r="746" spans="1:2">
      <c r="A746" s="13"/>
      <c r="B746" s="11"/>
    </row>
    <row r="747" spans="1:2">
      <c r="A747" s="13"/>
      <c r="B747" s="11"/>
    </row>
    <row r="748" spans="1:2">
      <c r="A748" s="13"/>
      <c r="B748" s="11"/>
    </row>
    <row r="749" spans="1:2">
      <c r="A749" s="13"/>
      <c r="B749" s="11"/>
    </row>
    <row r="750" spans="1:2">
      <c r="A750" s="13"/>
      <c r="B750" s="11"/>
    </row>
    <row r="751" spans="1:2">
      <c r="A751" s="13"/>
      <c r="B751" s="11"/>
    </row>
    <row r="752" spans="1:2">
      <c r="A752" s="13"/>
      <c r="B752" s="11"/>
    </row>
    <row r="753" spans="1:2">
      <c r="A753" s="13"/>
      <c r="B753" s="11"/>
    </row>
    <row r="754" spans="1:2">
      <c r="A754" s="13"/>
      <c r="B754" s="11"/>
    </row>
    <row r="755" spans="1:2">
      <c r="A755" s="13"/>
      <c r="B755" s="11"/>
    </row>
    <row r="756" spans="1:2">
      <c r="A756" s="13"/>
      <c r="B756" s="11"/>
    </row>
    <row r="757" spans="1:2">
      <c r="A757" s="13"/>
      <c r="B757" s="11"/>
    </row>
    <row r="758" spans="1:2">
      <c r="A758" s="13"/>
      <c r="B758" s="11"/>
    </row>
    <row r="759" spans="1:2">
      <c r="A759" s="13"/>
      <c r="B759" s="11"/>
    </row>
    <row r="760" spans="1:2">
      <c r="A760" s="13"/>
      <c r="B760" s="11"/>
    </row>
    <row r="761" spans="1:2">
      <c r="A761" s="13"/>
      <c r="B761" s="11"/>
    </row>
    <row r="762" spans="1:2">
      <c r="A762" s="13"/>
      <c r="B762" s="11"/>
    </row>
    <row r="763" spans="1:2">
      <c r="A763" s="13"/>
      <c r="B763" s="11"/>
    </row>
    <row r="764" spans="1:2">
      <c r="A764" s="13"/>
      <c r="B764" s="11"/>
    </row>
    <row r="765" spans="1:2">
      <c r="A765" s="13"/>
      <c r="B765" s="11"/>
    </row>
    <row r="766" spans="1:2">
      <c r="A766" s="13"/>
      <c r="B766" s="11"/>
    </row>
    <row r="767" spans="1:2">
      <c r="A767" s="13"/>
      <c r="B767" s="11"/>
    </row>
    <row r="768" spans="1:2">
      <c r="A768" s="13"/>
      <c r="B768" s="11"/>
    </row>
    <row r="769" spans="1:2">
      <c r="A769" s="13"/>
      <c r="B769" s="11"/>
    </row>
    <row r="770" spans="1:2">
      <c r="A770" s="13"/>
      <c r="B770" s="11"/>
    </row>
    <row r="771" spans="1:2">
      <c r="A771" s="13"/>
      <c r="B771" s="11"/>
    </row>
    <row r="772" spans="1:2">
      <c r="A772" s="13"/>
      <c r="B772" s="11"/>
    </row>
    <row r="773" spans="1:2">
      <c r="A773" s="13"/>
      <c r="B773" s="11"/>
    </row>
    <row r="774" spans="1:2">
      <c r="A774" s="13"/>
      <c r="B774" s="11"/>
    </row>
    <row r="775" spans="1:2">
      <c r="A775" s="13"/>
      <c r="B775" s="11"/>
    </row>
    <row r="776" spans="1:2">
      <c r="A776" s="13"/>
      <c r="B776" s="11"/>
    </row>
    <row r="777" spans="1:2">
      <c r="A777" s="13"/>
      <c r="B777" s="11"/>
    </row>
    <row r="778" spans="1:2">
      <c r="A778" s="13"/>
      <c r="B778" s="11"/>
    </row>
    <row r="779" spans="1:2">
      <c r="A779" s="13"/>
      <c r="B779" s="11"/>
    </row>
    <row r="780" spans="1:2">
      <c r="A780" s="13"/>
      <c r="B780" s="11"/>
    </row>
    <row r="781" spans="1:2">
      <c r="A781" s="13"/>
      <c r="B781" s="11"/>
    </row>
    <row r="782" spans="1:2">
      <c r="A782" s="13"/>
      <c r="B782" s="11"/>
    </row>
    <row r="783" spans="1:2">
      <c r="A783" s="13"/>
      <c r="B783" s="11"/>
    </row>
    <row r="784" spans="1:2">
      <c r="A784" s="13"/>
      <c r="B784" s="11"/>
    </row>
    <row r="785" spans="1:2">
      <c r="A785" s="13"/>
      <c r="B785" s="11"/>
    </row>
    <row r="786" spans="1:2">
      <c r="A786" s="13"/>
      <c r="B786" s="11"/>
    </row>
    <row r="787" spans="1:2">
      <c r="A787" s="13"/>
      <c r="B787" s="11"/>
    </row>
    <row r="788" spans="1:2">
      <c r="A788" s="13"/>
      <c r="B788" s="11"/>
    </row>
    <row r="789" spans="1:2">
      <c r="A789" s="13"/>
      <c r="B789" s="11"/>
    </row>
    <row r="790" spans="1:2">
      <c r="A790" s="13"/>
      <c r="B790" s="11"/>
    </row>
    <row r="791" spans="1:2">
      <c r="A791" s="13"/>
      <c r="B791" s="11"/>
    </row>
    <row r="792" spans="1:2">
      <c r="A792" s="13"/>
      <c r="B792" s="11"/>
    </row>
    <row r="793" spans="1:2">
      <c r="A793" s="13"/>
      <c r="B793" s="11"/>
    </row>
    <row r="794" spans="1:2">
      <c r="A794" s="13"/>
      <c r="B794" s="11"/>
    </row>
    <row r="795" spans="1:2">
      <c r="A795" s="13"/>
      <c r="B795" s="11"/>
    </row>
    <row r="796" spans="1:2">
      <c r="A796" s="13"/>
      <c r="B796" s="11"/>
    </row>
    <row r="797" spans="1:2">
      <c r="A797" s="13"/>
      <c r="B797" s="11"/>
    </row>
    <row r="798" spans="1:2">
      <c r="A798" s="13"/>
      <c r="B798" s="11"/>
    </row>
    <row r="799" spans="1:2">
      <c r="A799" s="13"/>
      <c r="B799" s="11"/>
    </row>
    <row r="800" spans="1:2">
      <c r="A800" s="13"/>
      <c r="B800" s="11"/>
    </row>
    <row r="801" spans="1:2">
      <c r="A801" s="13"/>
      <c r="B801" s="11"/>
    </row>
    <row r="802" spans="1:2">
      <c r="A802" s="13"/>
      <c r="B802" s="11"/>
    </row>
    <row r="803" spans="1:2">
      <c r="A803" s="13"/>
      <c r="B803" s="11"/>
    </row>
    <row r="804" spans="1:2">
      <c r="A804" s="13"/>
      <c r="B804" s="11"/>
    </row>
    <row r="805" spans="1:2">
      <c r="A805" s="13"/>
      <c r="B805" s="11"/>
    </row>
    <row r="806" spans="1:2">
      <c r="A806" s="13"/>
      <c r="B806" s="11"/>
    </row>
    <row r="807" spans="1:2">
      <c r="A807" s="13"/>
      <c r="B807" s="11"/>
    </row>
    <row r="808" spans="1:2">
      <c r="A808" s="13"/>
      <c r="B808" s="11"/>
    </row>
    <row r="809" spans="1:2">
      <c r="A809" s="13"/>
      <c r="B809" s="11"/>
    </row>
    <row r="810" spans="1:2">
      <c r="A810" s="13"/>
      <c r="B810" s="11"/>
    </row>
    <row r="811" spans="1:2">
      <c r="A811" s="13"/>
      <c r="B811" s="11"/>
    </row>
    <row r="812" spans="1:2">
      <c r="A812" s="13"/>
      <c r="B812" s="11"/>
    </row>
    <row r="813" spans="1:2">
      <c r="A813" s="13"/>
      <c r="B813" s="11"/>
    </row>
    <row r="814" spans="1:2">
      <c r="A814" s="13"/>
      <c r="B814" s="11"/>
    </row>
    <row r="815" spans="1:2">
      <c r="A815" s="13"/>
      <c r="B815" s="11"/>
    </row>
    <row r="816" spans="1:2">
      <c r="A816" s="13"/>
      <c r="B816" s="11"/>
    </row>
    <row r="817" spans="1:2">
      <c r="A817" s="13"/>
      <c r="B817" s="11"/>
    </row>
    <row r="818" spans="1:2">
      <c r="A818" s="13"/>
      <c r="B818" s="11"/>
    </row>
    <row r="819" spans="1:2">
      <c r="A819" s="13"/>
      <c r="B819" s="11"/>
    </row>
    <row r="820" spans="1:2">
      <c r="A820" s="13"/>
      <c r="B820" s="11"/>
    </row>
    <row r="821" spans="1:2">
      <c r="A821" s="13"/>
      <c r="B821" s="11"/>
    </row>
    <row r="822" spans="1:2">
      <c r="A822" s="13"/>
      <c r="B822" s="11"/>
    </row>
    <row r="823" spans="1:2">
      <c r="A823" s="13"/>
      <c r="B823" s="11"/>
    </row>
    <row r="824" spans="1:2">
      <c r="A824" s="13"/>
      <c r="B824" s="11"/>
    </row>
    <row r="825" spans="1:2">
      <c r="A825" s="13"/>
      <c r="B825" s="11"/>
    </row>
    <row r="826" spans="1:2">
      <c r="A826" s="13"/>
      <c r="B826" s="11"/>
    </row>
    <row r="827" spans="1:2">
      <c r="A827" s="13"/>
      <c r="B827" s="11"/>
    </row>
    <row r="828" spans="1:2">
      <c r="A828" s="13"/>
      <c r="B828" s="11"/>
    </row>
    <row r="829" spans="1:2">
      <c r="A829" s="13"/>
      <c r="B829" s="11"/>
    </row>
    <row r="830" spans="1:2">
      <c r="A830" s="13"/>
      <c r="B830" s="11"/>
    </row>
    <row r="831" spans="1:2">
      <c r="A831" s="13"/>
      <c r="B831" s="11"/>
    </row>
    <row r="832" spans="1:2">
      <c r="A832" s="13"/>
      <c r="B832" s="11"/>
    </row>
    <row r="833" spans="1:2">
      <c r="A833" s="13"/>
      <c r="B833" s="11"/>
    </row>
    <row r="834" spans="1:2">
      <c r="A834" s="13"/>
      <c r="B834" s="11"/>
    </row>
    <row r="835" spans="1:2">
      <c r="A835" s="13"/>
      <c r="B835" s="11"/>
    </row>
    <row r="836" spans="1:2">
      <c r="A836" s="13"/>
      <c r="B836" s="11"/>
    </row>
    <row r="837" spans="1:2">
      <c r="A837" s="13"/>
      <c r="B837" s="11"/>
    </row>
    <row r="838" spans="1:2">
      <c r="A838" s="13"/>
      <c r="B838" s="11"/>
    </row>
    <row r="839" spans="1:2">
      <c r="A839" s="13"/>
      <c r="B839" s="11"/>
    </row>
    <row r="840" spans="1:2">
      <c r="A840" s="13"/>
      <c r="B840" s="11"/>
    </row>
    <row r="841" spans="1:2">
      <c r="A841" s="13"/>
      <c r="B841" s="11"/>
    </row>
    <row r="842" spans="1:2">
      <c r="A842" s="13"/>
      <c r="B842" s="11"/>
    </row>
    <row r="843" spans="1:2">
      <c r="A843" s="13"/>
      <c r="B843" s="11"/>
    </row>
    <row r="844" spans="1:2">
      <c r="A844" s="13"/>
      <c r="B844" s="11"/>
    </row>
    <row r="845" spans="1:2">
      <c r="A845" s="13"/>
      <c r="B845" s="11"/>
    </row>
    <row r="846" spans="1:2">
      <c r="A846" s="13"/>
      <c r="B846" s="11"/>
    </row>
    <row r="847" spans="1:2">
      <c r="A847" s="13"/>
      <c r="B847" s="11"/>
    </row>
    <row r="848" spans="1:2">
      <c r="A848" s="13"/>
      <c r="B848" s="11"/>
    </row>
    <row r="849" spans="1:2">
      <c r="A849" s="13"/>
      <c r="B849" s="11"/>
    </row>
    <row r="850" spans="1:2">
      <c r="A850" s="13"/>
      <c r="B850" s="11"/>
    </row>
    <row r="851" spans="1:2">
      <c r="A851" s="13"/>
      <c r="B851" s="11"/>
    </row>
    <row r="852" spans="1:2">
      <c r="A852" s="13"/>
      <c r="B852" s="11"/>
    </row>
    <row r="853" spans="1:2">
      <c r="A853" s="13"/>
      <c r="B853" s="11"/>
    </row>
    <row r="854" spans="1:2">
      <c r="A854" s="13"/>
      <c r="B854" s="11"/>
    </row>
    <row r="855" spans="1:2">
      <c r="A855" s="13"/>
      <c r="B855" s="11"/>
    </row>
    <row r="856" spans="1:2">
      <c r="A856" s="13"/>
      <c r="B856" s="11"/>
    </row>
    <row r="857" spans="1:2">
      <c r="A857" s="13"/>
      <c r="B857" s="11"/>
    </row>
    <row r="858" spans="1:2">
      <c r="A858" s="13"/>
      <c r="B858" s="11"/>
    </row>
    <row r="859" spans="1:2">
      <c r="A859" s="13"/>
      <c r="B859" s="11"/>
    </row>
    <row r="860" spans="1:2">
      <c r="A860" s="13"/>
      <c r="B860" s="11"/>
    </row>
    <row r="861" spans="1:2">
      <c r="A861" s="13"/>
      <c r="B861" s="11"/>
    </row>
    <row r="862" spans="1:2">
      <c r="A862" s="13"/>
      <c r="B862" s="11"/>
    </row>
    <row r="863" spans="1:2">
      <c r="A863" s="13"/>
      <c r="B863" s="11"/>
    </row>
    <row r="864" spans="1:2">
      <c r="A864" s="13"/>
      <c r="B864" s="11"/>
    </row>
    <row r="865" spans="1:2">
      <c r="A865" s="13"/>
      <c r="B865" s="11"/>
    </row>
    <row r="866" spans="1:2">
      <c r="A866" s="13"/>
      <c r="B866" s="11"/>
    </row>
    <row r="867" spans="1:2">
      <c r="A867" s="13"/>
      <c r="B867" s="11"/>
    </row>
    <row r="868" spans="1:2">
      <c r="A868" s="13"/>
      <c r="B868" s="11"/>
    </row>
    <row r="869" spans="1:2">
      <c r="A869" s="13"/>
      <c r="B869" s="11"/>
    </row>
    <row r="870" spans="1:2">
      <c r="A870" s="13"/>
      <c r="B870" s="11"/>
    </row>
    <row r="871" spans="1:2">
      <c r="A871" s="13"/>
      <c r="B871" s="11"/>
    </row>
    <row r="872" spans="1:2">
      <c r="A872" s="13"/>
      <c r="B872" s="11"/>
    </row>
    <row r="873" spans="1:2">
      <c r="A873" s="13"/>
      <c r="B873" s="11"/>
    </row>
    <row r="874" spans="1:2">
      <c r="A874" s="13"/>
      <c r="B874" s="11"/>
    </row>
    <row r="875" spans="1:2">
      <c r="A875" s="13"/>
      <c r="B875" s="11"/>
    </row>
    <row r="876" spans="1:2">
      <c r="A876" s="13"/>
      <c r="B876" s="11"/>
    </row>
    <row r="877" spans="1:2">
      <c r="A877" s="13"/>
      <c r="B877" s="11"/>
    </row>
    <row r="878" spans="1:2">
      <c r="A878" s="13"/>
      <c r="B878" s="11"/>
    </row>
    <row r="879" spans="1:2">
      <c r="A879" s="13"/>
      <c r="B879" s="11"/>
    </row>
    <row r="880" spans="1:2">
      <c r="A880" s="13"/>
      <c r="B880" s="11"/>
    </row>
    <row r="881" spans="1:2">
      <c r="A881" s="13"/>
      <c r="B881" s="11"/>
    </row>
    <row r="882" spans="1:2">
      <c r="A882" s="13"/>
      <c r="B882" s="11"/>
    </row>
    <row r="883" spans="1:2">
      <c r="A883" s="13"/>
      <c r="B883" s="11"/>
    </row>
    <row r="884" spans="1:2">
      <c r="A884" s="13"/>
      <c r="B884" s="11"/>
    </row>
    <row r="885" spans="1:2">
      <c r="A885" s="13"/>
      <c r="B885" s="11"/>
    </row>
    <row r="886" spans="1:2">
      <c r="A886" s="13"/>
      <c r="B886" s="11"/>
    </row>
    <row r="887" spans="1:2">
      <c r="A887" s="13"/>
      <c r="B887" s="11"/>
    </row>
    <row r="888" spans="1:2">
      <c r="A888" s="13"/>
      <c r="B888" s="11"/>
    </row>
    <row r="889" spans="1:2">
      <c r="A889" s="13"/>
      <c r="B889" s="11"/>
    </row>
    <row r="890" spans="1:2">
      <c r="A890" s="13"/>
      <c r="B890" s="11"/>
    </row>
    <row r="891" spans="1:2">
      <c r="A891" s="13"/>
      <c r="B891" s="11"/>
    </row>
    <row r="892" spans="1:2">
      <c r="A892" s="13"/>
      <c r="B892" s="11"/>
    </row>
    <row r="893" spans="1:2">
      <c r="A893" s="13"/>
      <c r="B893" s="11"/>
    </row>
    <row r="894" spans="1:2">
      <c r="A894" s="13"/>
      <c r="B894" s="11"/>
    </row>
    <row r="895" spans="1:2">
      <c r="A895" s="13"/>
      <c r="B895" s="11"/>
    </row>
    <row r="896" spans="1:2">
      <c r="A896" s="13"/>
      <c r="B896" s="11"/>
    </row>
    <row r="897" spans="1:2">
      <c r="A897" s="13"/>
      <c r="B897" s="11"/>
    </row>
    <row r="898" spans="1:2">
      <c r="A898" s="13"/>
      <c r="B898" s="11"/>
    </row>
    <row r="899" spans="1:2">
      <c r="A899" s="13"/>
      <c r="B899" s="11"/>
    </row>
    <row r="900" spans="1:2">
      <c r="A900" s="13"/>
      <c r="B900" s="11"/>
    </row>
    <row r="901" spans="1:2">
      <c r="A901" s="13"/>
      <c r="B901" s="11"/>
    </row>
    <row r="902" spans="1:2">
      <c r="A902" s="13"/>
      <c r="B902" s="11"/>
    </row>
    <row r="903" spans="1:2">
      <c r="A903" s="13"/>
      <c r="B903" s="11"/>
    </row>
    <row r="904" spans="1:2">
      <c r="A904" s="13"/>
      <c r="B904" s="11"/>
    </row>
    <row r="905" spans="1:2">
      <c r="A905" s="13"/>
      <c r="B905" s="11"/>
    </row>
    <row r="906" spans="1:2">
      <c r="A906" s="13"/>
      <c r="B906" s="11"/>
    </row>
    <row r="907" spans="1:2">
      <c r="A907" s="13"/>
      <c r="B907" s="11"/>
    </row>
    <row r="908" spans="1:2">
      <c r="A908" s="13"/>
      <c r="B908" s="11"/>
    </row>
    <row r="909" spans="1:2">
      <c r="A909" s="13"/>
      <c r="B909" s="11"/>
    </row>
    <row r="910" spans="1:2">
      <c r="A910" s="13"/>
      <c r="B910" s="11"/>
    </row>
    <row r="911" spans="1:2">
      <c r="A911" s="13"/>
      <c r="B911" s="11"/>
    </row>
    <row r="912" spans="1:2">
      <c r="A912" s="13"/>
      <c r="B912" s="11"/>
    </row>
    <row r="913" spans="1:2">
      <c r="A913" s="13"/>
      <c r="B913" s="11"/>
    </row>
    <row r="914" spans="1:2">
      <c r="A914" s="13"/>
      <c r="B914" s="11"/>
    </row>
    <row r="915" spans="1:2">
      <c r="A915" s="13"/>
      <c r="B915" s="11"/>
    </row>
    <row r="916" spans="1:2">
      <c r="A916" s="13"/>
      <c r="B916" s="11"/>
    </row>
    <row r="917" spans="1:2">
      <c r="A917" s="13"/>
      <c r="B917" s="11"/>
    </row>
    <row r="918" spans="1:2">
      <c r="A918" s="13"/>
      <c r="B918" s="11"/>
    </row>
    <row r="919" spans="1:2">
      <c r="A919" s="13"/>
      <c r="B919" s="11"/>
    </row>
    <row r="920" spans="1:2">
      <c r="A920" s="13"/>
      <c r="B920" s="11"/>
    </row>
    <row r="921" spans="1:2">
      <c r="A921" s="13"/>
      <c r="B921" s="11"/>
    </row>
    <row r="922" spans="1:2">
      <c r="A922" s="13"/>
      <c r="B922" s="11"/>
    </row>
    <row r="923" spans="1:2">
      <c r="A923" s="13"/>
      <c r="B923" s="11"/>
    </row>
    <row r="924" spans="1:2">
      <c r="A924" s="13"/>
      <c r="B924" s="11"/>
    </row>
    <row r="925" spans="1:2">
      <c r="A925" s="13"/>
      <c r="B925" s="11"/>
    </row>
    <row r="926" spans="1:2">
      <c r="A926" s="13"/>
      <c r="B926" s="11"/>
    </row>
    <row r="927" spans="1:2">
      <c r="A927" s="13"/>
      <c r="B927" s="11"/>
    </row>
    <row r="928" spans="1:2">
      <c r="A928" s="13"/>
      <c r="B928" s="11"/>
    </row>
    <row r="929" spans="1:2">
      <c r="A929" s="13"/>
      <c r="B929" s="11"/>
    </row>
    <row r="930" spans="1:2">
      <c r="A930" s="13"/>
      <c r="B930" s="11"/>
    </row>
    <row r="931" spans="1:2">
      <c r="A931" s="13"/>
      <c r="B931" s="11"/>
    </row>
    <row r="932" spans="1:2">
      <c r="A932" s="13"/>
      <c r="B932" s="11"/>
    </row>
    <row r="933" spans="1:2">
      <c r="A933" s="13"/>
      <c r="B933" s="11"/>
    </row>
    <row r="934" spans="1:2">
      <c r="A934" s="13"/>
      <c r="B934" s="11"/>
    </row>
    <row r="935" spans="1:2">
      <c r="A935" s="13"/>
      <c r="B935" s="11"/>
    </row>
    <row r="936" spans="1:2">
      <c r="A936" s="13"/>
      <c r="B936" s="11"/>
    </row>
    <row r="937" spans="1:2">
      <c r="A937" s="13"/>
      <c r="B937" s="11"/>
    </row>
    <row r="938" spans="1:2">
      <c r="A938" s="13"/>
      <c r="B938" s="11"/>
    </row>
    <row r="939" spans="1:2">
      <c r="A939" s="13"/>
      <c r="B939" s="11"/>
    </row>
    <row r="940" spans="1:2">
      <c r="A940" s="13"/>
      <c r="B940" s="11"/>
    </row>
    <row r="941" spans="1:2">
      <c r="A941" s="13"/>
      <c r="B941" s="11"/>
    </row>
    <row r="942" spans="1:2">
      <c r="A942" s="13"/>
      <c r="B942" s="11"/>
    </row>
    <row r="943" spans="1:2">
      <c r="A943" s="13"/>
      <c r="B943" s="11"/>
    </row>
    <row r="944" spans="1:2">
      <c r="A944" s="13"/>
      <c r="B944" s="11"/>
    </row>
    <row r="945" spans="1:2">
      <c r="A945" s="13"/>
      <c r="B945" s="11"/>
    </row>
    <row r="946" spans="1:2">
      <c r="A946" s="13"/>
      <c r="B946" s="11"/>
    </row>
    <row r="947" spans="1:2">
      <c r="A947" s="13"/>
      <c r="B947" s="11"/>
    </row>
    <row r="948" spans="1:2">
      <c r="A948" s="13"/>
      <c r="B948" s="11"/>
    </row>
    <row r="949" spans="1:2">
      <c r="A949" s="13"/>
      <c r="B949" s="11"/>
    </row>
    <row r="950" spans="1:2">
      <c r="A950" s="13"/>
      <c r="B950" s="11"/>
    </row>
    <row r="951" spans="1:2">
      <c r="A951" s="13"/>
      <c r="B951" s="11"/>
    </row>
    <row r="952" spans="1:2">
      <c r="A952" s="13"/>
      <c r="B952" s="11"/>
    </row>
    <row r="953" spans="1:2">
      <c r="A953" s="13"/>
      <c r="B953" s="11"/>
    </row>
    <row r="954" spans="1:2">
      <c r="A954" s="13"/>
      <c r="B954" s="11"/>
    </row>
    <row r="955" spans="1:2">
      <c r="A955" s="13"/>
      <c r="B955" s="11"/>
    </row>
    <row r="956" spans="1:2">
      <c r="A956" s="13"/>
      <c r="B956" s="11"/>
    </row>
    <row r="957" spans="1:2">
      <c r="A957" s="13"/>
      <c r="B957" s="11"/>
    </row>
    <row r="958" spans="1:2">
      <c r="A958" s="13"/>
      <c r="B958" s="11"/>
    </row>
    <row r="959" spans="1:2">
      <c r="A959" s="13"/>
      <c r="B959" s="11"/>
    </row>
    <row r="960" spans="1:2">
      <c r="A960" s="13"/>
      <c r="B960" s="11"/>
    </row>
    <row r="961" spans="1:2">
      <c r="A961" s="13"/>
      <c r="B961" s="11"/>
    </row>
    <row r="962" spans="1:2">
      <c r="A962" s="13"/>
      <c r="B962" s="11"/>
    </row>
    <row r="963" spans="1:2">
      <c r="A963" s="13"/>
      <c r="B963" s="11"/>
    </row>
    <row r="964" spans="1:2">
      <c r="A964" s="13"/>
      <c r="B964" s="11"/>
    </row>
    <row r="965" spans="1:2">
      <c r="A965" s="13"/>
      <c r="B965" s="11"/>
    </row>
    <row r="966" spans="1:2">
      <c r="A966" s="13"/>
      <c r="B966" s="11"/>
    </row>
    <row r="967" spans="1:2">
      <c r="A967" s="13"/>
      <c r="B967" s="11"/>
    </row>
    <row r="968" spans="1:2">
      <c r="A968" s="13"/>
      <c r="B968" s="11"/>
    </row>
    <row r="969" spans="1:2">
      <c r="A969" s="13"/>
      <c r="B969" s="11"/>
    </row>
    <row r="970" spans="1:2">
      <c r="A970" s="13"/>
      <c r="B970" s="11"/>
    </row>
    <row r="971" spans="1:2">
      <c r="A971" s="13"/>
      <c r="B971" s="11"/>
    </row>
    <row r="972" spans="1:2">
      <c r="A972" s="13"/>
      <c r="B972" s="11"/>
    </row>
    <row r="973" spans="1:2">
      <c r="A973" s="13"/>
      <c r="B973" s="11"/>
    </row>
    <row r="974" spans="1:2">
      <c r="A974" s="13"/>
      <c r="B974" s="11"/>
    </row>
    <row r="975" spans="1:2">
      <c r="A975" s="13"/>
      <c r="B975" s="11"/>
    </row>
    <row r="976" spans="1:2">
      <c r="A976" s="13"/>
      <c r="B976" s="11"/>
    </row>
    <row r="977" spans="1:2">
      <c r="A977" s="13"/>
      <c r="B977" s="11"/>
    </row>
    <row r="978" spans="1:2">
      <c r="A978" s="13"/>
      <c r="B978" s="11"/>
    </row>
    <row r="979" spans="1:2">
      <c r="A979" s="13"/>
      <c r="B979" s="11"/>
    </row>
    <row r="980" spans="1:2">
      <c r="A980" s="13"/>
      <c r="B980" s="11"/>
    </row>
    <row r="981" spans="1:2">
      <c r="A981" s="13"/>
      <c r="B981" s="11"/>
    </row>
    <row r="982" spans="1:2">
      <c r="A982" s="13"/>
      <c r="B982" s="11"/>
    </row>
    <row r="983" spans="1:2">
      <c r="A983" s="13"/>
      <c r="B983" s="11"/>
    </row>
    <row r="984" spans="1:2">
      <c r="A984" s="13"/>
      <c r="B984" s="11"/>
    </row>
    <row r="985" spans="1:2">
      <c r="A985" s="13"/>
      <c r="B985" s="11"/>
    </row>
    <row r="986" spans="1:2">
      <c r="A986" s="13"/>
      <c r="B986" s="11"/>
    </row>
    <row r="987" spans="1:2">
      <c r="A987" s="13"/>
      <c r="B987" s="11"/>
    </row>
    <row r="988" spans="1:2">
      <c r="A988" s="13"/>
      <c r="B988" s="11"/>
    </row>
    <row r="989" spans="1:2">
      <c r="A989" s="13"/>
      <c r="B989" s="11"/>
    </row>
    <row r="990" spans="1:2">
      <c r="A990" s="13"/>
      <c r="B990" s="11"/>
    </row>
    <row r="991" spans="1:2">
      <c r="A991" s="13"/>
      <c r="B991" s="11"/>
    </row>
    <row r="992" spans="1:2">
      <c r="A992" s="13"/>
      <c r="B992" s="11"/>
    </row>
    <row r="993" spans="1:2">
      <c r="A993" s="13"/>
      <c r="B993" s="11"/>
    </row>
    <row r="994" spans="1:2">
      <c r="A994" s="13"/>
      <c r="B994" s="11"/>
    </row>
    <row r="995" spans="1:2">
      <c r="A995" s="13"/>
      <c r="B995" s="11"/>
    </row>
    <row r="996" spans="1:2">
      <c r="A996" s="13"/>
      <c r="B996" s="11"/>
    </row>
    <row r="997" spans="1:2">
      <c r="A997" s="13"/>
      <c r="B997" s="11"/>
    </row>
    <row r="998" spans="1:2">
      <c r="A998" s="13"/>
      <c r="B998" s="11"/>
    </row>
    <row r="999" spans="1:2">
      <c r="A999" s="13"/>
      <c r="B999" s="11"/>
    </row>
    <row r="1000" spans="1:2">
      <c r="A1000" s="13"/>
      <c r="B1000" s="11"/>
    </row>
  </sheetData>
  <conditionalFormatting sqref="A6:B1000">
    <cfRule type="expression" dxfId="2" priority="3">
      <formula>OR($A6="ETF / Depot",$A6="Metall")</formula>
    </cfRule>
    <cfRule type="expression" dxfId="1" priority="4">
      <formula>$A6="Total"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000-000001000000}">
            <xm:f>AND($A6&lt;&gt;"",COUNTIFS(Assets!$A$6:$A$17,$A6,Assets!$C$6:$C$17,"ETF")&gt;0)</xm:f>
            <x14:dxf>
              <fill>
                <patternFill patternType="solid">
                  <bgColor rgb="FFFFF2CC"/>
                </patternFill>
              </fill>
            </x14:dxf>
          </x14:cfRule>
          <x14:cfRule type="expression" priority="2" id="{00000000-000E-0000-0000-000002000000}">
            <xm:f>AND($A6&lt;&gt;"",COUNTIFS(Assets!$A$6:$A$17,$A6,Assets!$C$6:$C$17,"Metall")&gt;0)</xm:f>
            <x14:dxf>
              <fill>
                <patternFill patternType="solid">
                  <bgColor rgb="FFE2EFDA"/>
                </patternFill>
              </fill>
            </x14:dxf>
          </x14:cfRule>
          <xm:sqref>A6:B1000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showGridLines="0" workbookViewId="0">
      <pane ySplit="5" topLeftCell="A6" activePane="bottomLeft" state="frozen"/>
      <selection pane="bottomLeft"/>
    </sheetView>
  </sheetViews>
  <sheetFormatPr baseColWidth="10" defaultColWidth="9" defaultRowHeight="14.25"/>
  <cols>
    <col min="1" max="2" width="18" customWidth="1"/>
    <col min="3" max="3" width="23" customWidth="1"/>
    <col min="4" max="4" width="18" customWidth="1"/>
    <col min="5" max="5" width="36" customWidth="1"/>
    <col min="6" max="7" width="18" customWidth="1"/>
    <col min="8" max="8" width="29" customWidth="1"/>
    <col min="9" max="10" width="18" customWidth="1"/>
  </cols>
  <sheetData>
    <row r="1" spans="1:10" ht="2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customHeight="1">
      <c r="A2" s="2" t="s">
        <v>13</v>
      </c>
      <c r="B2" s="1"/>
      <c r="C2" s="1"/>
      <c r="D2" s="1"/>
      <c r="E2" s="1"/>
      <c r="F2" s="1"/>
      <c r="G2" s="1"/>
      <c r="H2" s="1"/>
      <c r="I2" s="1"/>
      <c r="J2" s="1"/>
    </row>
    <row r="3" spans="1:10" ht="21" customHeight="1">
      <c r="A3" s="1" t="s">
        <v>14</v>
      </c>
      <c r="B3" s="1"/>
      <c r="C3" s="1"/>
      <c r="D3" s="1"/>
      <c r="E3" s="1"/>
      <c r="F3" s="1"/>
      <c r="G3" s="1"/>
      <c r="H3" s="1"/>
      <c r="I3" s="1"/>
      <c r="J3" s="1"/>
    </row>
    <row r="4" spans="1:10" ht="21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0" customHeight="1">
      <c r="A5" s="1" t="s">
        <v>15</v>
      </c>
      <c r="B5" s="1" t="s">
        <v>2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/>
      <c r="J5" s="1"/>
    </row>
    <row r="6" spans="1:10" ht="21" customHeight="1">
      <c r="A6" s="4"/>
      <c r="B6" s="16"/>
      <c r="C6" s="3"/>
      <c r="D6" s="5"/>
      <c r="E6" s="3"/>
      <c r="F6" s="6">
        <f>IF(H6&lt;&gt;"OK",0,D6*INDEX(tblArten[Vorzeichen],MATCH(C6,tblArten[Art],0)))</f>
        <v>0</v>
      </c>
      <c r="G6" s="1" t="str">
        <f>IF(B6="","",_xlfn.XLOOKUP(B6,tblAssets[Asset],tblAssets[Gruppe],"Unbekannt",0))</f>
        <v/>
      </c>
      <c r="H6" s="1" t="str">
        <f>IF(COUNTA(A6,B6,C6,D6,E6)=0,"",IF(OR(NOT(ISNUMBER(A6)),A6&lt;1,A6&lt;&gt;INT(A6)),"Datum prüfen",IF(COUNTIF(tblAssets[Asset],B6)&lt;&gt;1,"Asset prüfen",IF(COUNTIF(tblArten[Art],C6)&lt;&gt;1,"Art prüfen",IF(OR(NOT(ISNUMBER(D6)),D6&lt;=0),"Betrag muss positiv sein","OK")))))</f>
        <v/>
      </c>
      <c r="I6" s="1"/>
      <c r="J6" s="1"/>
    </row>
    <row r="7" spans="1:10" ht="21" customHeight="1">
      <c r="A7" s="4"/>
      <c r="B7" s="16"/>
      <c r="C7" s="3"/>
      <c r="D7" s="5"/>
      <c r="E7" s="3"/>
      <c r="F7" s="6">
        <f>IF(H7&lt;&gt;"OK",0,D7*INDEX(tblArten[Vorzeichen],MATCH(C7,tblArten[Art],0)))</f>
        <v>0</v>
      </c>
      <c r="G7" s="1" t="str">
        <f>IF(B7="","",_xlfn.XLOOKUP(B7,tblAssets[Asset],tblAssets[Gruppe],"Unbekannt",0))</f>
        <v/>
      </c>
      <c r="H7" s="1" t="str">
        <f>IF(COUNTA(A7,B7,C7,D7,E7)=0,"",IF(OR(NOT(ISNUMBER(A7)),A7&lt;1,A7&lt;&gt;INT(A7)),"Datum prüfen",IF(COUNTIF(tblAssets[Asset],B7)&lt;&gt;1,"Asset prüfen",IF(COUNTIF(tblArten[Art],C7)&lt;&gt;1,"Art prüfen",IF(OR(NOT(ISNUMBER(D7)),D7&lt;=0),"Betrag muss positiv sein","OK")))))</f>
        <v/>
      </c>
      <c r="I7" s="1"/>
      <c r="J7" s="1"/>
    </row>
    <row r="8" spans="1:10" ht="21" customHeight="1">
      <c r="A8" s="4"/>
      <c r="B8" s="16"/>
      <c r="C8" s="3"/>
      <c r="D8" s="5"/>
      <c r="E8" s="3"/>
      <c r="F8" s="6">
        <f>IF(H8&lt;&gt;"OK",0,D8*INDEX(tblArten[Vorzeichen],MATCH(C8,tblArten[Art],0)))</f>
        <v>0</v>
      </c>
      <c r="G8" s="1" t="str">
        <f>IF(B8="","",_xlfn.XLOOKUP(B8,tblAssets[Asset],tblAssets[Gruppe],"Unbekannt",0))</f>
        <v/>
      </c>
      <c r="H8" s="1" t="str">
        <f>IF(COUNTA(A8,B8,C8,D8,E8)=0,"",IF(OR(NOT(ISNUMBER(A8)),A8&lt;1,A8&lt;&gt;INT(A8)),"Datum prüfen",IF(COUNTIF(tblAssets[Asset],B8)&lt;&gt;1,"Asset prüfen",IF(COUNTIF(tblArten[Art],C8)&lt;&gt;1,"Art prüfen",IF(OR(NOT(ISNUMBER(D8)),D8&lt;=0),"Betrag muss positiv sein","OK")))))</f>
        <v/>
      </c>
      <c r="I8" s="1"/>
      <c r="J8" s="1"/>
    </row>
    <row r="9" spans="1:10" ht="21" customHeight="1">
      <c r="A9" s="4"/>
      <c r="B9" s="16"/>
      <c r="C9" s="3"/>
      <c r="D9" s="5"/>
      <c r="E9" s="3"/>
      <c r="F9" s="6">
        <f>IF(H9&lt;&gt;"OK",0,D9*INDEX(tblArten[Vorzeichen],MATCH(C9,tblArten[Art],0)))</f>
        <v>0</v>
      </c>
      <c r="G9" s="1" t="str">
        <f>IF(B9="","",_xlfn.XLOOKUP(B9,tblAssets[Asset],tblAssets[Gruppe],"Unbekannt",0))</f>
        <v/>
      </c>
      <c r="H9" s="1" t="str">
        <f>IF(COUNTA(A9,B9,C9,D9,E9)=0,"",IF(OR(NOT(ISNUMBER(A9)),A9&lt;1,A9&lt;&gt;INT(A9)),"Datum prüfen",IF(COUNTIF(tblAssets[Asset],B9)&lt;&gt;1,"Asset prüfen",IF(COUNTIF(tblArten[Art],C9)&lt;&gt;1,"Art prüfen",IF(OR(NOT(ISNUMBER(D9)),D9&lt;=0),"Betrag muss positiv sein","OK")))))</f>
        <v/>
      </c>
      <c r="I9" s="1"/>
      <c r="J9" s="1"/>
    </row>
    <row r="10" spans="1:10" ht="21" customHeight="1">
      <c r="A10" s="4"/>
      <c r="B10" s="16"/>
      <c r="C10" s="3"/>
      <c r="D10" s="5"/>
      <c r="E10" s="3"/>
      <c r="F10" s="6">
        <f>IF(H10&lt;&gt;"OK",0,D10*INDEX(tblArten[Vorzeichen],MATCH(C10,tblArten[Art],0)))</f>
        <v>0</v>
      </c>
      <c r="G10" s="1" t="str">
        <f>IF(B10="","",_xlfn.XLOOKUP(B10,tblAssets[Asset],tblAssets[Gruppe],"Unbekannt",0))</f>
        <v/>
      </c>
      <c r="H10" s="1" t="str">
        <f>IF(COUNTA(A10,B10,C10,D10,E10)=0,"",IF(OR(NOT(ISNUMBER(A10)),A10&lt;1,A10&lt;&gt;INT(A10)),"Datum prüfen",IF(COUNTIF(tblAssets[Asset],B10)&lt;&gt;1,"Asset prüfen",IF(COUNTIF(tblArten[Art],C10)&lt;&gt;1,"Art prüfen",IF(OR(NOT(ISNUMBER(D10)),D10&lt;=0),"Betrag muss positiv sein","OK")))))</f>
        <v/>
      </c>
      <c r="I10" s="1"/>
      <c r="J10" s="1"/>
    </row>
    <row r="11" spans="1:10" ht="21" customHeight="1">
      <c r="A11" s="4"/>
      <c r="B11" s="16"/>
      <c r="C11" s="3"/>
      <c r="D11" s="5"/>
      <c r="E11" s="3"/>
      <c r="F11" s="6">
        <f>IF(H11&lt;&gt;"OK",0,D11*INDEX(tblArten[Vorzeichen],MATCH(C11,tblArten[Art],0)))</f>
        <v>0</v>
      </c>
      <c r="G11" s="1" t="str">
        <f>IF(B11="","",_xlfn.XLOOKUP(B11,tblAssets[Asset],tblAssets[Gruppe],"Unbekannt",0))</f>
        <v/>
      </c>
      <c r="H11" s="1" t="str">
        <f>IF(COUNTA(A11,B11,C11,D11,E11)=0,"",IF(OR(NOT(ISNUMBER(A11)),A11&lt;1,A11&lt;&gt;INT(A11)),"Datum prüfen",IF(COUNTIF(tblAssets[Asset],B11)&lt;&gt;1,"Asset prüfen",IF(COUNTIF(tblArten[Art],C11)&lt;&gt;1,"Art prüfen",IF(OR(NOT(ISNUMBER(D11)),D11&lt;=0),"Betrag muss positiv sein","OK")))))</f>
        <v/>
      </c>
      <c r="I11" s="1"/>
      <c r="J11" s="1"/>
    </row>
    <row r="12" spans="1:10" ht="21" customHeight="1">
      <c r="A12" s="4"/>
      <c r="B12" s="16"/>
      <c r="C12" s="3"/>
      <c r="D12" s="5"/>
      <c r="E12" s="3"/>
      <c r="F12" s="6">
        <f>IF(H12&lt;&gt;"OK",0,D12*INDEX(tblArten[Vorzeichen],MATCH(C12,tblArten[Art],0)))</f>
        <v>0</v>
      </c>
      <c r="G12" s="1" t="str">
        <f>IF(B12="","",_xlfn.XLOOKUP(B12,tblAssets[Asset],tblAssets[Gruppe],"Unbekannt",0))</f>
        <v/>
      </c>
      <c r="H12" s="1" t="str">
        <f>IF(COUNTA(A12,B12,C12,D12,E12)=0,"",IF(OR(NOT(ISNUMBER(A12)),A12&lt;1,A12&lt;&gt;INT(A12)),"Datum prüfen",IF(COUNTIF(tblAssets[Asset],B12)&lt;&gt;1,"Asset prüfen",IF(COUNTIF(tblArten[Art],C12)&lt;&gt;1,"Art prüfen",IF(OR(NOT(ISNUMBER(D12)),D12&lt;=0),"Betrag muss positiv sein","OK")))))</f>
        <v/>
      </c>
      <c r="I12" s="1"/>
      <c r="J12" s="1"/>
    </row>
    <row r="13" spans="1:10" ht="21" customHeight="1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1" customHeight="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1" customHeight="1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1" customHeight="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</sheetData>
  <conditionalFormatting sqref="H6:H10000">
    <cfRule type="expression" dxfId="0" priority="1">
      <formula>AND(H6&lt;&gt;"",H6&lt;&gt;"OK")</formula>
    </cfRule>
  </conditionalFormatting>
  <dataValidations count="2">
    <dataValidation type="list" sqref="B6:B1048576" xr:uid="{00000000-0002-0000-0100-000000000000}">
      <formula1>INDIRECT("tblAssets[Asset]")</formula1>
    </dataValidation>
    <dataValidation type="list" sqref="C6:C1048576" xr:uid="{00000000-0002-0000-0100-000001000000}">
      <formula1>"Kauf,Verkauf,Ausschüttung,Gebühr,Sonstiger Zufluss,Sonstiger Abfluss"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5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ColWidth="9" defaultRowHeight="14.25"/>
  <cols>
    <col min="1" max="2" width="18" customWidth="1"/>
    <col min="3" max="3" width="30" customWidth="1"/>
    <col min="4" max="10" width="18" customWidth="1"/>
  </cols>
  <sheetData>
    <row r="1" spans="1:10" ht="2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customHeight="1">
      <c r="A2" s="2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ht="21" customHeight="1">
      <c r="A3" s="1" t="s">
        <v>1</v>
      </c>
      <c r="B3" s="4"/>
      <c r="C3" s="1"/>
      <c r="D3" s="1" t="s">
        <v>23</v>
      </c>
      <c r="E3" s="1"/>
      <c r="F3" s="1"/>
      <c r="G3" s="1"/>
      <c r="H3" s="1"/>
      <c r="I3" s="1"/>
      <c r="J3" s="1"/>
    </row>
    <row r="4" spans="1:10" ht="21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1" customHeight="1">
      <c r="A5" s="1" t="s">
        <v>2</v>
      </c>
      <c r="B5" s="1" t="s">
        <v>24</v>
      </c>
      <c r="C5" s="1" t="s">
        <v>21</v>
      </c>
      <c r="D5" s="1"/>
      <c r="E5" s="1"/>
      <c r="F5" s="1"/>
      <c r="G5" s="1"/>
      <c r="H5" s="1"/>
      <c r="I5" s="1"/>
      <c r="J5" s="1"/>
    </row>
    <row r="6" spans="1:10" ht="21" customHeight="1">
      <c r="A6" s="17" t="s">
        <v>76</v>
      </c>
      <c r="B6" s="5"/>
      <c r="C6" s="1" t="str">
        <f>IF(A6="",IF(B6="","","Asset fehlt"),IF(COUNTIF(tblAssets[Asset],A6)&lt;&gt;1,"Asset prüfen",IF(COUNTIF(tblWerte[Asset],A6)&lt;&gt;1,"Asset doppelt",IF(B6="","Wert fehlt",IF(OR(NOT(ISNUMBER(B6)),B6&lt;0),"Wert prüfen","OK")))))</f>
        <v>Wert fehlt</v>
      </c>
      <c r="D6" s="1"/>
      <c r="E6" s="1"/>
      <c r="F6" s="1"/>
      <c r="G6" s="1"/>
      <c r="H6" s="1"/>
      <c r="I6" s="1"/>
      <c r="J6" s="1"/>
    </row>
    <row r="7" spans="1:10" ht="21" customHeight="1">
      <c r="A7" s="17" t="s">
        <v>77</v>
      </c>
      <c r="B7" s="5"/>
      <c r="C7" s="1" t="str">
        <f>IF(A7="",IF(B7="","","Asset fehlt"),IF(COUNTIF(tblAssets[Asset],A7)&lt;&gt;1,"Asset prüfen",IF(COUNTIF(tblWerte[Asset],A7)&lt;&gt;1,"Asset doppelt",IF(B7="","Wert fehlt",IF(OR(NOT(ISNUMBER(B7)),B7&lt;0),"Wert prüfen","OK")))))</f>
        <v>Wert fehlt</v>
      </c>
      <c r="D7" s="1"/>
      <c r="E7" s="1"/>
      <c r="F7" s="1"/>
      <c r="G7" s="1"/>
      <c r="H7" s="1"/>
      <c r="I7" s="1"/>
      <c r="J7" s="1"/>
    </row>
    <row r="8" spans="1:10" ht="21" customHeight="1">
      <c r="A8" s="17" t="s">
        <v>78</v>
      </c>
      <c r="B8" s="5"/>
      <c r="C8" s="1" t="str">
        <f>IF(A8="",IF(B8="","","Asset fehlt"),IF(COUNTIF(tblAssets[Asset],A8)&lt;&gt;1,"Asset prüfen",IF(COUNTIF(tblWerte[Asset],A8)&lt;&gt;1,"Asset doppelt",IF(B8="","Wert fehlt",IF(OR(NOT(ISNUMBER(B8)),B8&lt;0),"Wert prüfen","OK")))))</f>
        <v>Wert fehlt</v>
      </c>
      <c r="D8" s="1"/>
      <c r="E8" s="1"/>
      <c r="F8" s="1"/>
      <c r="G8" s="1"/>
      <c r="H8" s="1"/>
      <c r="I8" s="1"/>
      <c r="J8" s="1"/>
    </row>
    <row r="9" spans="1:10" ht="21" customHeight="1">
      <c r="A9" s="17" t="s">
        <v>79</v>
      </c>
      <c r="B9" s="5"/>
      <c r="C9" s="1" t="str">
        <f>IF(A9="",IF(B9="","","Asset fehlt"),IF(COUNTIF(tblAssets[Asset],A9)&lt;&gt;1,"Asset prüfen",IF(COUNTIF(tblWerte[Asset],A9)&lt;&gt;1,"Asset doppelt",IF(B9="","Wert fehlt",IF(OR(NOT(ISNUMBER(B9)),B9&lt;0),"Wert prüfen","OK")))))</f>
        <v>Wert fehlt</v>
      </c>
      <c r="D9" s="1"/>
      <c r="E9" s="1"/>
      <c r="F9" s="1"/>
      <c r="G9" s="1"/>
      <c r="H9" s="1"/>
      <c r="I9" s="1"/>
      <c r="J9" s="1"/>
    </row>
    <row r="10" spans="1:10" ht="21" customHeight="1">
      <c r="A10" s="17" t="s">
        <v>80</v>
      </c>
      <c r="B10" s="5"/>
      <c r="C10" s="1" t="str">
        <f>IF(A10="",IF(B10="","","Asset fehlt"),IF(COUNTIF(tblAssets[Asset],A10)&lt;&gt;1,"Asset prüfen",IF(COUNTIF(tblWerte[Asset],A10)&lt;&gt;1,"Asset doppelt",IF(B10="","Wert fehlt",IF(OR(NOT(ISNUMBER(B10)),B10&lt;0),"Wert prüfen","OK")))))</f>
        <v>Wert fehlt</v>
      </c>
      <c r="D10" s="1"/>
      <c r="E10" s="1"/>
      <c r="F10" s="1"/>
      <c r="G10" s="1"/>
      <c r="H10" s="1"/>
      <c r="I10" s="1"/>
      <c r="J10" s="1"/>
    </row>
    <row r="11" spans="1:10" ht="21" customHeight="1">
      <c r="A11" s="17" t="s">
        <v>81</v>
      </c>
      <c r="B11" s="5"/>
      <c r="C11" s="1" t="str">
        <f>IF(A11="",IF(B11="","","Asset fehlt"),IF(COUNTIF(tblAssets[Asset],A11)&lt;&gt;1,"Asset prüfen",IF(COUNTIF(tblWerte[Asset],A11)&lt;&gt;1,"Asset doppelt",IF(B11="","Wert fehlt",IF(OR(NOT(ISNUMBER(B11)),B11&lt;0),"Wert prüfen","OK")))))</f>
        <v>Wert fehlt</v>
      </c>
      <c r="D11" s="1"/>
      <c r="E11" s="1"/>
      <c r="F11" s="1"/>
      <c r="G11" s="1"/>
      <c r="H11" s="1"/>
      <c r="I11" s="1"/>
      <c r="J11" s="1"/>
    </row>
    <row r="12" spans="1:10" ht="21" customHeight="1">
      <c r="A12" s="17" t="s">
        <v>82</v>
      </c>
      <c r="B12" s="5"/>
      <c r="C12" s="1" t="str">
        <f>IF(A12="",IF(B12="","","Asset fehlt"),IF(COUNTIF(tblAssets[Asset],A12)&lt;&gt;1,"Asset prüfen",IF(COUNTIF(tblWerte[Asset],A12)&lt;&gt;1,"Asset doppelt",IF(B12="","Wert fehlt",IF(OR(NOT(ISNUMBER(B12)),B12&lt;0),"Wert prüfen","OK")))))</f>
        <v>Wert fehlt</v>
      </c>
      <c r="D12" s="1"/>
      <c r="E12" s="1"/>
      <c r="F12" s="1"/>
      <c r="G12" s="1"/>
      <c r="H12" s="1"/>
      <c r="I12" s="1"/>
      <c r="J12" s="1"/>
    </row>
    <row r="13" spans="1:10" ht="21" customHeight="1">
      <c r="A13" s="17" t="s">
        <v>83</v>
      </c>
      <c r="B13" s="5"/>
      <c r="C13" s="1" t="str">
        <f>IF(A13="",IF(B13="","","Asset fehlt"),IF(COUNTIF(tblAssets[Asset],A13)&lt;&gt;1,"Asset prüfen",IF(COUNTIF(tblWerte[Asset],A13)&lt;&gt;1,"Asset doppelt",IF(B13="","Wert fehlt",IF(OR(NOT(ISNUMBER(B13)),B13&lt;0),"Wert prüfen","OK")))))</f>
        <v>Wert fehlt</v>
      </c>
      <c r="D13" s="1"/>
      <c r="E13" s="1"/>
      <c r="F13" s="1"/>
      <c r="G13" s="1"/>
      <c r="H13" s="1"/>
      <c r="I13" s="1"/>
      <c r="J13" s="1"/>
    </row>
    <row r="14" spans="1:10" ht="21" customHeight="1">
      <c r="A14" s="17" t="s">
        <v>84</v>
      </c>
      <c r="B14" s="5"/>
      <c r="C14" s="1" t="str">
        <f>IF(A14="",IF(B14="","","Asset fehlt"),IF(COUNTIF(tblAssets[Asset],A14)&lt;&gt;1,"Asset prüfen",IF(COUNTIF(tblWerte[Asset],A14)&lt;&gt;1,"Asset doppelt",IF(B14="","Wert fehlt",IF(OR(NOT(ISNUMBER(B14)),B14&lt;0),"Wert prüfen","OK")))))</f>
        <v>Wert fehlt</v>
      </c>
      <c r="D14" s="1"/>
      <c r="E14" s="1"/>
      <c r="F14" s="1"/>
      <c r="G14" s="1"/>
      <c r="H14" s="1"/>
      <c r="I14" s="1"/>
      <c r="J14" s="1"/>
    </row>
    <row r="15" spans="1:10" ht="21" customHeight="1">
      <c r="A15" s="17" t="s">
        <v>25</v>
      </c>
      <c r="B15" s="5"/>
      <c r="C15" s="1" t="str">
        <f>IF(A15="",IF(B15="","","Asset fehlt"),IF(COUNTIF(tblAssets[Asset],A15)&lt;&gt;1,"Asset prüfen",IF(COUNTIF(tblWerte[Asset],A15)&lt;&gt;1,"Asset doppelt",IF(B15="","Wert fehlt",IF(OR(NOT(ISNUMBER(B15)),B15&lt;0),"Wert prüfen","OK")))))</f>
        <v>Wert fehlt</v>
      </c>
      <c r="D15" s="1"/>
      <c r="E15" s="1"/>
      <c r="F15" s="1"/>
      <c r="G15" s="1"/>
      <c r="H15" s="1"/>
      <c r="I15" s="1"/>
      <c r="J15" s="1"/>
    </row>
    <row r="16" spans="1:10" ht="21" customHeight="1">
      <c r="A16" s="17" t="s">
        <v>26</v>
      </c>
      <c r="B16" s="5"/>
      <c r="C16" s="1" t="str">
        <f>IF(A16="",IF(B16="","","Asset fehlt"),IF(COUNTIF(tblAssets[Asset],A16)&lt;&gt;1,"Asset prüfen",IF(COUNTIF(tblWerte[Asset],A16)&lt;&gt;1,"Asset doppelt",IF(B16="","Wert fehlt",IF(OR(NOT(ISNUMBER(B16)),B16&lt;0),"Wert prüfen","OK")))))</f>
        <v>Wert fehlt</v>
      </c>
      <c r="D16" s="1"/>
      <c r="E16" s="1"/>
      <c r="F16" s="1"/>
      <c r="G16" s="1"/>
      <c r="H16" s="1"/>
      <c r="I16" s="1"/>
      <c r="J16" s="1"/>
    </row>
    <row r="17" spans="1:10" ht="21" customHeight="1">
      <c r="A17" s="17" t="s">
        <v>27</v>
      </c>
      <c r="B17" s="5"/>
      <c r="C17" s="1" t="str">
        <f>IF(A17="",IF(B17="","","Asset fehlt"),IF(COUNTIF(tblAssets[Asset],A17)&lt;&gt;1,"Asset prüfen",IF(COUNTIF(tblWerte[Asset],A17)&lt;&gt;1,"Asset doppelt",IF(B17="","Wert fehlt",IF(OR(NOT(ISNUMBER(B17)),B17&lt;0),"Wert prüfen","OK")))))</f>
        <v>Wert fehlt</v>
      </c>
      <c r="D17" s="1"/>
      <c r="E17" s="1"/>
      <c r="F17" s="1"/>
      <c r="G17" s="1"/>
      <c r="H17" s="1"/>
      <c r="I17" s="1"/>
      <c r="J17" s="1"/>
    </row>
    <row r="18" spans="1:10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</sheetData>
  <dataValidations count="1">
    <dataValidation type="list" sqref="A6:A1048576" xr:uid="{00000000-0002-0000-0200-000000000000}">
      <formula1>INDIRECT("tblAssets[Asset]")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5"/>
  <sheetViews>
    <sheetView showGridLines="0" workbookViewId="0">
      <pane ySplit="5" topLeftCell="A8" activePane="bottomLeft" state="frozen"/>
      <selection pane="bottomLeft" activeCell="B15" sqref="B15"/>
    </sheetView>
  </sheetViews>
  <sheetFormatPr baseColWidth="10" defaultColWidth="9" defaultRowHeight="14.25"/>
  <cols>
    <col min="1" max="1" width="18" customWidth="1"/>
    <col min="2" max="2" width="40" customWidth="1"/>
    <col min="3" max="4" width="18" customWidth="1"/>
    <col min="5" max="5" width="34" customWidth="1"/>
    <col min="6" max="10" width="18" customWidth="1"/>
  </cols>
  <sheetData>
    <row r="1" spans="1:10" ht="2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customHeight="1">
      <c r="A2" s="2" t="s">
        <v>28</v>
      </c>
      <c r="B2" s="1"/>
      <c r="C2" s="1"/>
      <c r="D2" s="1"/>
      <c r="E2" s="1"/>
      <c r="F2" s="1"/>
      <c r="G2" s="1"/>
      <c r="H2" s="1"/>
      <c r="I2" s="1"/>
      <c r="J2" s="1"/>
    </row>
    <row r="3" spans="1:10" ht="21" customHeight="1">
      <c r="A3" s="1" t="s">
        <v>29</v>
      </c>
      <c r="B3" s="1"/>
      <c r="C3" s="1"/>
      <c r="D3" s="1"/>
      <c r="E3" s="1"/>
      <c r="F3" s="1"/>
      <c r="G3" s="1"/>
      <c r="H3" s="1"/>
      <c r="I3" s="1"/>
      <c r="J3" s="1"/>
    </row>
    <row r="4" spans="1:10" ht="21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1" customHeight="1">
      <c r="A5" s="1" t="s">
        <v>2</v>
      </c>
      <c r="B5" s="1" t="s">
        <v>30</v>
      </c>
      <c r="C5" s="1" t="s">
        <v>20</v>
      </c>
      <c r="D5" s="1" t="s">
        <v>31</v>
      </c>
      <c r="E5" s="1" t="s">
        <v>21</v>
      </c>
      <c r="F5" s="1" t="s">
        <v>32</v>
      </c>
      <c r="G5" s="1"/>
      <c r="H5" s="1"/>
      <c r="I5" s="1"/>
      <c r="J5" s="1"/>
    </row>
    <row r="6" spans="1:10" ht="21" customHeight="1">
      <c r="A6" s="16" t="s">
        <v>76</v>
      </c>
      <c r="B6" s="3" t="s">
        <v>85</v>
      </c>
      <c r="C6" s="3" t="s">
        <v>33</v>
      </c>
      <c r="D6" s="7" t="str">
        <f>IF(AND(E6="OK",Berechnung!$B$3=0),IF(OR(MIN(_xlfn.VSTACK(_xlfn._xlws.FILTER(tblTx[Cashflow],(tblTx[Asset]=A6)*(tblTx[Status]="OK")*(tblTx[Datum]&lt;=Bewertung!$B$3),0),F6))&gt;=0,MAX(_xlfn.VSTACK(_xlfn._xlws.FILTER(tblTx[Cashflow],(tblTx[Asset]=A6)*(tblTx[Status]="OK")*(tblTx[Datum]&lt;=Bewertung!$B$3),0),F6))&lt;=0),"Vorzeichen fehlen",IF(MAX(_xlfn._xlws.FILTER(_xlfn.VSTACK(_xlfn._xlws.FILTER(tblTx[Datum],(tblTx[Asset]=A6)*(tblTx[Status]="OK")*(tblTx[Datum]&lt;=Bewertung!$B$3),Bewertung!$B$3),Bewertung!$B$3),(_xlfn.VSTACK(_xlfn._xlws.FILTER(tblTx[Cashflow],(tblTx[Asset]=A6)*(tblTx[Status]="OK")*(tblTx[Datum]&lt;=Bewertung!$B$3),0),F6)&lt;&gt;0),Bewertung!$B$3))=MIN(_xlfn._xlws.FILTER(_xlfn.VSTACK(_xlfn._xlws.FILTER(tblTx[Datum],(tblTx[Asset]=A6)*(tblTx[Status]="OK")*(tblTx[Datum]&lt;=Bewertung!$B$3),Bewertung!$B$3),Bewertung!$B$3),(_xlfn.VSTACK(_xlfn._xlws.FILTER(tblTx[Cashflow],(tblTx[Asset]=A6)*(tblTx[Status]="OK")*(tblTx[Datum]&lt;=Bewertung!$B$3),0),F6)&lt;&gt;0),Bewertung!$B$3)),"Zeitraum fehlt",IFERROR(XIRR(_xlfn.SORTBY(_xlfn.VSTACK(_xlfn._xlws.FILTER(tblTx[Cashflow],(tblTx[Asset]=A6)*(tblTx[Status]="OK")*(tblTx[Datum]&lt;=Bewertung!$B$3),0),F6),_xlfn.VSTACK(_xlfn._xlws.FILTER(tblTx[Datum],(tblTx[Asset]=A6)*(tblTx[Status]="OK")*(tblTx[Datum]&lt;=Bewertung!$B$3),Bewertung!$B$3),Bewertung!$B$3),1),_xlfn._xlws.SORT(_xlfn.VSTACK(_xlfn._xlws.FILTER(tblTx[Datum],(tblTx[Asset]=A6)*(tblTx[Status]="OK")*(tblTx[Datum]&lt;=Bewertung!$B$3),Bewertung!$B$3),Bewertung!$B$3))),"XIRR nicht lösbar"))),"–")</f>
        <v>–</v>
      </c>
      <c r="E6" s="1" t="str">
        <f>IF(A6="","",IF(OR(COUNTIF(tblAssets[Asset],A6)&lt;&gt;1,C6=""),"Stammdaten prüfen",IF(COUNTIFS(tblTx[Asset],A6,tblTx[Status],"OK",tblTx[Datum],"&lt;="&amp;Bewertung!$B$3)+F6=0,"Keine Zahlungsströme",IF(OR(NOT(ISNUMBER(Bewertung!$B$3)),Bewertung!$B$3&lt;1,Bewertung!$B$3&lt;&gt;INT(Bewertung!$B$3)),"Stichtag fehlt / ungültig",IF(COUNTIFS(tblWerte[Asset],A6,tblWerte[Status],"OK")&lt;&gt;1,"Bewertung fehlt / ungültig","OK")))))</f>
        <v>Keine Zahlungsströme</v>
      </c>
      <c r="F6" s="6">
        <f>IF(A6="",0,SUMIF(tblWerte[Asset],A6,tblWerte[Marktwert EUR]))</f>
        <v>0</v>
      </c>
      <c r="G6" s="1"/>
      <c r="H6" s="1"/>
      <c r="I6" s="1"/>
      <c r="J6" s="1"/>
    </row>
    <row r="7" spans="1:10" ht="21" customHeight="1">
      <c r="A7" s="16" t="s">
        <v>77</v>
      </c>
      <c r="B7" s="3" t="s">
        <v>86</v>
      </c>
      <c r="C7" s="3" t="s">
        <v>33</v>
      </c>
      <c r="D7" s="7" t="str">
        <f>IF(AND(E7="OK",Berechnung!$B$3=0),IF(OR(MIN(_xlfn.VSTACK(_xlfn._xlws.FILTER(tblTx[Cashflow],(tblTx[Asset]=A7)*(tblTx[Status]="OK")*(tblTx[Datum]&lt;=Bewertung!$B$3),0),F7))&gt;=0,MAX(_xlfn.VSTACK(_xlfn._xlws.FILTER(tblTx[Cashflow],(tblTx[Asset]=A7)*(tblTx[Status]="OK")*(tblTx[Datum]&lt;=Bewertung!$B$3),0),F7))&lt;=0),"Vorzeichen fehlen",IF(MAX(_xlfn._xlws.FILTER(_xlfn.VSTACK(_xlfn._xlws.FILTER(tblTx[Datum],(tblTx[Asset]=A7)*(tblTx[Status]="OK")*(tblTx[Datum]&lt;=Bewertung!$B$3),Bewertung!$B$3),Bewertung!$B$3),(_xlfn.VSTACK(_xlfn._xlws.FILTER(tblTx[Cashflow],(tblTx[Asset]=A7)*(tblTx[Status]="OK")*(tblTx[Datum]&lt;=Bewertung!$B$3),0),F7)&lt;&gt;0),Bewertung!$B$3))=MIN(_xlfn._xlws.FILTER(_xlfn.VSTACK(_xlfn._xlws.FILTER(tblTx[Datum],(tblTx[Asset]=A7)*(tblTx[Status]="OK")*(tblTx[Datum]&lt;=Bewertung!$B$3),Bewertung!$B$3),Bewertung!$B$3),(_xlfn.VSTACK(_xlfn._xlws.FILTER(tblTx[Cashflow],(tblTx[Asset]=A7)*(tblTx[Status]="OK")*(tblTx[Datum]&lt;=Bewertung!$B$3),0),F7)&lt;&gt;0),Bewertung!$B$3)),"Zeitraum fehlt",IFERROR(XIRR(_xlfn.SORTBY(_xlfn.VSTACK(_xlfn._xlws.FILTER(tblTx[Cashflow],(tblTx[Asset]=A7)*(tblTx[Status]="OK")*(tblTx[Datum]&lt;=Bewertung!$B$3),0),F7),_xlfn.VSTACK(_xlfn._xlws.FILTER(tblTx[Datum],(tblTx[Asset]=A7)*(tblTx[Status]="OK")*(tblTx[Datum]&lt;=Bewertung!$B$3),Bewertung!$B$3),Bewertung!$B$3),1),_xlfn._xlws.SORT(_xlfn.VSTACK(_xlfn._xlws.FILTER(tblTx[Datum],(tblTx[Asset]=A7)*(tblTx[Status]="OK")*(tblTx[Datum]&lt;=Bewertung!$B$3),Bewertung!$B$3),Bewertung!$B$3))),"XIRR nicht lösbar"))),"–")</f>
        <v>–</v>
      </c>
      <c r="E7" s="1" t="str">
        <f>IF(A7="","",IF(OR(COUNTIF(tblAssets[Asset],A7)&lt;&gt;1,C7=""),"Stammdaten prüfen",IF(COUNTIFS(tblTx[Asset],A7,tblTx[Status],"OK",tblTx[Datum],"&lt;="&amp;Bewertung!$B$3)+F7=0,"Keine Zahlungsströme",IF(OR(NOT(ISNUMBER(Bewertung!$B$3)),Bewertung!$B$3&lt;1,Bewertung!$B$3&lt;&gt;INT(Bewertung!$B$3)),"Stichtag fehlt / ungültig",IF(COUNTIFS(tblWerte[Asset],A7,tblWerte[Status],"OK")&lt;&gt;1,"Bewertung fehlt / ungültig","OK")))))</f>
        <v>Keine Zahlungsströme</v>
      </c>
      <c r="F7" s="6">
        <f>IF(A7="",0,SUMIF(tblWerte[Asset],A7,tblWerte[Marktwert EUR]))</f>
        <v>0</v>
      </c>
      <c r="G7" s="1"/>
      <c r="H7" s="1"/>
      <c r="I7" s="1"/>
      <c r="J7" s="1"/>
    </row>
    <row r="8" spans="1:10" ht="21" customHeight="1">
      <c r="A8" s="16" t="s">
        <v>78</v>
      </c>
      <c r="B8" s="3" t="s">
        <v>87</v>
      </c>
      <c r="C8" s="3" t="s">
        <v>33</v>
      </c>
      <c r="D8" s="7" t="str">
        <f>IF(AND(E8="OK",Berechnung!$B$3=0),IF(OR(MIN(_xlfn.VSTACK(_xlfn._xlws.FILTER(tblTx[Cashflow],(tblTx[Asset]=A8)*(tblTx[Status]="OK")*(tblTx[Datum]&lt;=Bewertung!$B$3),0),F8))&gt;=0,MAX(_xlfn.VSTACK(_xlfn._xlws.FILTER(tblTx[Cashflow],(tblTx[Asset]=A8)*(tblTx[Status]="OK")*(tblTx[Datum]&lt;=Bewertung!$B$3),0),F8))&lt;=0),"Vorzeichen fehlen",IF(MAX(_xlfn._xlws.FILTER(_xlfn.VSTACK(_xlfn._xlws.FILTER(tblTx[Datum],(tblTx[Asset]=A8)*(tblTx[Status]="OK")*(tblTx[Datum]&lt;=Bewertung!$B$3),Bewertung!$B$3),Bewertung!$B$3),(_xlfn.VSTACK(_xlfn._xlws.FILTER(tblTx[Cashflow],(tblTx[Asset]=A8)*(tblTx[Status]="OK")*(tblTx[Datum]&lt;=Bewertung!$B$3),0),F8)&lt;&gt;0),Bewertung!$B$3))=MIN(_xlfn._xlws.FILTER(_xlfn.VSTACK(_xlfn._xlws.FILTER(tblTx[Datum],(tblTx[Asset]=A8)*(tblTx[Status]="OK")*(tblTx[Datum]&lt;=Bewertung!$B$3),Bewertung!$B$3),Bewertung!$B$3),(_xlfn.VSTACK(_xlfn._xlws.FILTER(tblTx[Cashflow],(tblTx[Asset]=A8)*(tblTx[Status]="OK")*(tblTx[Datum]&lt;=Bewertung!$B$3),0),F8)&lt;&gt;0),Bewertung!$B$3)),"Zeitraum fehlt",IFERROR(XIRR(_xlfn.SORTBY(_xlfn.VSTACK(_xlfn._xlws.FILTER(tblTx[Cashflow],(tblTx[Asset]=A8)*(tblTx[Status]="OK")*(tblTx[Datum]&lt;=Bewertung!$B$3),0),F8),_xlfn.VSTACK(_xlfn._xlws.FILTER(tblTx[Datum],(tblTx[Asset]=A8)*(tblTx[Status]="OK")*(tblTx[Datum]&lt;=Bewertung!$B$3),Bewertung!$B$3),Bewertung!$B$3),1),_xlfn._xlws.SORT(_xlfn.VSTACK(_xlfn._xlws.FILTER(tblTx[Datum],(tblTx[Asset]=A8)*(tblTx[Status]="OK")*(tblTx[Datum]&lt;=Bewertung!$B$3),Bewertung!$B$3),Bewertung!$B$3))),"XIRR nicht lösbar"))),"–")</f>
        <v>–</v>
      </c>
      <c r="E8" s="1" t="str">
        <f>IF(A8="","",IF(OR(COUNTIF(tblAssets[Asset],A8)&lt;&gt;1,C8=""),"Stammdaten prüfen",IF(COUNTIFS(tblTx[Asset],A8,tblTx[Status],"OK",tblTx[Datum],"&lt;="&amp;Bewertung!$B$3)+F8=0,"Keine Zahlungsströme",IF(OR(NOT(ISNUMBER(Bewertung!$B$3)),Bewertung!$B$3&lt;1,Bewertung!$B$3&lt;&gt;INT(Bewertung!$B$3)),"Stichtag fehlt / ungültig",IF(COUNTIFS(tblWerte[Asset],A8,tblWerte[Status],"OK")&lt;&gt;1,"Bewertung fehlt / ungültig","OK")))))</f>
        <v>Keine Zahlungsströme</v>
      </c>
      <c r="F8" s="6">
        <f>IF(A8="",0,SUMIF(tblWerte[Asset],A8,tblWerte[Marktwert EUR]))</f>
        <v>0</v>
      </c>
      <c r="G8" s="1"/>
      <c r="H8" s="1"/>
      <c r="I8" s="1"/>
      <c r="J8" s="1"/>
    </row>
    <row r="9" spans="1:10" ht="21" customHeight="1">
      <c r="A9" s="16" t="s">
        <v>79</v>
      </c>
      <c r="B9" s="3" t="s">
        <v>88</v>
      </c>
      <c r="C9" s="3" t="s">
        <v>33</v>
      </c>
      <c r="D9" s="7" t="str">
        <f>IF(AND(E9="OK",Berechnung!$B$3=0),IF(OR(MIN(_xlfn.VSTACK(_xlfn._xlws.FILTER(tblTx[Cashflow],(tblTx[Asset]=A9)*(tblTx[Status]="OK")*(tblTx[Datum]&lt;=Bewertung!$B$3),0),F9))&gt;=0,MAX(_xlfn.VSTACK(_xlfn._xlws.FILTER(tblTx[Cashflow],(tblTx[Asset]=A9)*(tblTx[Status]="OK")*(tblTx[Datum]&lt;=Bewertung!$B$3),0),F9))&lt;=0),"Vorzeichen fehlen",IF(MAX(_xlfn._xlws.FILTER(_xlfn.VSTACK(_xlfn._xlws.FILTER(tblTx[Datum],(tblTx[Asset]=A9)*(tblTx[Status]="OK")*(tblTx[Datum]&lt;=Bewertung!$B$3),Bewertung!$B$3),Bewertung!$B$3),(_xlfn.VSTACK(_xlfn._xlws.FILTER(tblTx[Cashflow],(tblTx[Asset]=A9)*(tblTx[Status]="OK")*(tblTx[Datum]&lt;=Bewertung!$B$3),0),F9)&lt;&gt;0),Bewertung!$B$3))=MIN(_xlfn._xlws.FILTER(_xlfn.VSTACK(_xlfn._xlws.FILTER(tblTx[Datum],(tblTx[Asset]=A9)*(tblTx[Status]="OK")*(tblTx[Datum]&lt;=Bewertung!$B$3),Bewertung!$B$3),Bewertung!$B$3),(_xlfn.VSTACK(_xlfn._xlws.FILTER(tblTx[Cashflow],(tblTx[Asset]=A9)*(tblTx[Status]="OK")*(tblTx[Datum]&lt;=Bewertung!$B$3),0),F9)&lt;&gt;0),Bewertung!$B$3)),"Zeitraum fehlt",IFERROR(XIRR(_xlfn.SORTBY(_xlfn.VSTACK(_xlfn._xlws.FILTER(tblTx[Cashflow],(tblTx[Asset]=A9)*(tblTx[Status]="OK")*(tblTx[Datum]&lt;=Bewertung!$B$3),0),F9),_xlfn.VSTACK(_xlfn._xlws.FILTER(tblTx[Datum],(tblTx[Asset]=A9)*(tblTx[Status]="OK")*(tblTx[Datum]&lt;=Bewertung!$B$3),Bewertung!$B$3),Bewertung!$B$3),1),_xlfn._xlws.SORT(_xlfn.VSTACK(_xlfn._xlws.FILTER(tblTx[Datum],(tblTx[Asset]=A9)*(tblTx[Status]="OK")*(tblTx[Datum]&lt;=Bewertung!$B$3),Bewertung!$B$3),Bewertung!$B$3))),"XIRR nicht lösbar"))),"–")</f>
        <v>–</v>
      </c>
      <c r="E9" s="1" t="str">
        <f>IF(A9="","",IF(OR(COUNTIF(tblAssets[Asset],A9)&lt;&gt;1,C9=""),"Stammdaten prüfen",IF(COUNTIFS(tblTx[Asset],A9,tblTx[Status],"OK",tblTx[Datum],"&lt;="&amp;Bewertung!$B$3)+F9=0,"Keine Zahlungsströme",IF(OR(NOT(ISNUMBER(Bewertung!$B$3)),Bewertung!$B$3&lt;1,Bewertung!$B$3&lt;&gt;INT(Bewertung!$B$3)),"Stichtag fehlt / ungültig",IF(COUNTIFS(tblWerte[Asset],A9,tblWerte[Status],"OK")&lt;&gt;1,"Bewertung fehlt / ungültig","OK")))))</f>
        <v>Keine Zahlungsströme</v>
      </c>
      <c r="F9" s="6">
        <f>IF(A9="",0,SUMIF(tblWerte[Asset],A9,tblWerte[Marktwert EUR]))</f>
        <v>0</v>
      </c>
      <c r="G9" s="1"/>
      <c r="H9" s="1"/>
      <c r="I9" s="1"/>
      <c r="J9" s="1"/>
    </row>
    <row r="10" spans="1:10" ht="21" customHeight="1">
      <c r="A10" s="16" t="s">
        <v>80</v>
      </c>
      <c r="B10" s="3" t="s">
        <v>89</v>
      </c>
      <c r="C10" s="3" t="s">
        <v>33</v>
      </c>
      <c r="D10" s="7" t="str">
        <f>IF(AND(E10="OK",Berechnung!$B$3=0),IF(OR(MIN(_xlfn.VSTACK(_xlfn._xlws.FILTER(tblTx[Cashflow],(tblTx[Asset]=A10)*(tblTx[Status]="OK")*(tblTx[Datum]&lt;=Bewertung!$B$3),0),F10))&gt;=0,MAX(_xlfn.VSTACK(_xlfn._xlws.FILTER(tblTx[Cashflow],(tblTx[Asset]=A10)*(tblTx[Status]="OK")*(tblTx[Datum]&lt;=Bewertung!$B$3),0),F10))&lt;=0),"Vorzeichen fehlen",IF(MAX(_xlfn._xlws.FILTER(_xlfn.VSTACK(_xlfn._xlws.FILTER(tblTx[Datum],(tblTx[Asset]=A10)*(tblTx[Status]="OK")*(tblTx[Datum]&lt;=Bewertung!$B$3),Bewertung!$B$3),Bewertung!$B$3),(_xlfn.VSTACK(_xlfn._xlws.FILTER(tblTx[Cashflow],(tblTx[Asset]=A10)*(tblTx[Status]="OK")*(tblTx[Datum]&lt;=Bewertung!$B$3),0),F10)&lt;&gt;0),Bewertung!$B$3))=MIN(_xlfn._xlws.FILTER(_xlfn.VSTACK(_xlfn._xlws.FILTER(tblTx[Datum],(tblTx[Asset]=A10)*(tblTx[Status]="OK")*(tblTx[Datum]&lt;=Bewertung!$B$3),Bewertung!$B$3),Bewertung!$B$3),(_xlfn.VSTACK(_xlfn._xlws.FILTER(tblTx[Cashflow],(tblTx[Asset]=A10)*(tblTx[Status]="OK")*(tblTx[Datum]&lt;=Bewertung!$B$3),0),F10)&lt;&gt;0),Bewertung!$B$3)),"Zeitraum fehlt",IFERROR(XIRR(_xlfn.SORTBY(_xlfn.VSTACK(_xlfn._xlws.FILTER(tblTx[Cashflow],(tblTx[Asset]=A10)*(tblTx[Status]="OK")*(tblTx[Datum]&lt;=Bewertung!$B$3),0),F10),_xlfn.VSTACK(_xlfn._xlws.FILTER(tblTx[Datum],(tblTx[Asset]=A10)*(tblTx[Status]="OK")*(tblTx[Datum]&lt;=Bewertung!$B$3),Bewertung!$B$3),Bewertung!$B$3),1),_xlfn._xlws.SORT(_xlfn.VSTACK(_xlfn._xlws.FILTER(tblTx[Datum],(tblTx[Asset]=A10)*(tblTx[Status]="OK")*(tblTx[Datum]&lt;=Bewertung!$B$3),Bewertung!$B$3),Bewertung!$B$3))),"XIRR nicht lösbar"))),"–")</f>
        <v>–</v>
      </c>
      <c r="E10" s="1" t="str">
        <f>IF(A10="","",IF(OR(COUNTIF(tblAssets[Asset],A10)&lt;&gt;1,C10=""),"Stammdaten prüfen",IF(COUNTIFS(tblTx[Asset],A10,tblTx[Status],"OK",tblTx[Datum],"&lt;="&amp;Bewertung!$B$3)+F10=0,"Keine Zahlungsströme",IF(OR(NOT(ISNUMBER(Bewertung!$B$3)),Bewertung!$B$3&lt;1,Bewertung!$B$3&lt;&gt;INT(Bewertung!$B$3)),"Stichtag fehlt / ungültig",IF(COUNTIFS(tblWerte[Asset],A10,tblWerte[Status],"OK")&lt;&gt;1,"Bewertung fehlt / ungültig","OK")))))</f>
        <v>Keine Zahlungsströme</v>
      </c>
      <c r="F10" s="6">
        <f>IF(A10="",0,SUMIF(tblWerte[Asset],A10,tblWerte[Marktwert EUR]))</f>
        <v>0</v>
      </c>
      <c r="G10" s="1"/>
      <c r="H10" s="1"/>
      <c r="I10" s="1"/>
      <c r="J10" s="1"/>
    </row>
    <row r="11" spans="1:10" ht="21" customHeight="1">
      <c r="A11" s="16" t="s">
        <v>81</v>
      </c>
      <c r="B11" s="3" t="s">
        <v>90</v>
      </c>
      <c r="C11" s="3" t="s">
        <v>33</v>
      </c>
      <c r="D11" s="7" t="str">
        <f>IF(AND(E11="OK",Berechnung!$B$3=0),IF(OR(MIN(_xlfn.VSTACK(_xlfn._xlws.FILTER(tblTx[Cashflow],(tblTx[Asset]=A11)*(tblTx[Status]="OK")*(tblTx[Datum]&lt;=Bewertung!$B$3),0),F11))&gt;=0,MAX(_xlfn.VSTACK(_xlfn._xlws.FILTER(tblTx[Cashflow],(tblTx[Asset]=A11)*(tblTx[Status]="OK")*(tblTx[Datum]&lt;=Bewertung!$B$3),0),F11))&lt;=0),"Vorzeichen fehlen",IF(MAX(_xlfn._xlws.FILTER(_xlfn.VSTACK(_xlfn._xlws.FILTER(tblTx[Datum],(tblTx[Asset]=A11)*(tblTx[Status]="OK")*(tblTx[Datum]&lt;=Bewertung!$B$3),Bewertung!$B$3),Bewertung!$B$3),(_xlfn.VSTACK(_xlfn._xlws.FILTER(tblTx[Cashflow],(tblTx[Asset]=A11)*(tblTx[Status]="OK")*(tblTx[Datum]&lt;=Bewertung!$B$3),0),F11)&lt;&gt;0),Bewertung!$B$3))=MIN(_xlfn._xlws.FILTER(_xlfn.VSTACK(_xlfn._xlws.FILTER(tblTx[Datum],(tblTx[Asset]=A11)*(tblTx[Status]="OK")*(tblTx[Datum]&lt;=Bewertung!$B$3),Bewertung!$B$3),Bewertung!$B$3),(_xlfn.VSTACK(_xlfn._xlws.FILTER(tblTx[Cashflow],(tblTx[Asset]=A11)*(tblTx[Status]="OK")*(tblTx[Datum]&lt;=Bewertung!$B$3),0),F11)&lt;&gt;0),Bewertung!$B$3)),"Zeitraum fehlt",IFERROR(XIRR(_xlfn.SORTBY(_xlfn.VSTACK(_xlfn._xlws.FILTER(tblTx[Cashflow],(tblTx[Asset]=A11)*(tblTx[Status]="OK")*(tblTx[Datum]&lt;=Bewertung!$B$3),0),F11),_xlfn.VSTACK(_xlfn._xlws.FILTER(tblTx[Datum],(tblTx[Asset]=A11)*(tblTx[Status]="OK")*(tblTx[Datum]&lt;=Bewertung!$B$3),Bewertung!$B$3),Bewertung!$B$3),1),_xlfn._xlws.SORT(_xlfn.VSTACK(_xlfn._xlws.FILTER(tblTx[Datum],(tblTx[Asset]=A11)*(tblTx[Status]="OK")*(tblTx[Datum]&lt;=Bewertung!$B$3),Bewertung!$B$3),Bewertung!$B$3))),"XIRR nicht lösbar"))),"–")</f>
        <v>–</v>
      </c>
      <c r="E11" s="1" t="str">
        <f>IF(A11="","",IF(OR(COUNTIF(tblAssets[Asset],A11)&lt;&gt;1,C11=""),"Stammdaten prüfen",IF(COUNTIFS(tblTx[Asset],A11,tblTx[Status],"OK",tblTx[Datum],"&lt;="&amp;Bewertung!$B$3)+F11=0,"Keine Zahlungsströme",IF(OR(NOT(ISNUMBER(Bewertung!$B$3)),Bewertung!$B$3&lt;1,Bewertung!$B$3&lt;&gt;INT(Bewertung!$B$3)),"Stichtag fehlt / ungültig",IF(COUNTIFS(tblWerte[Asset],A11,tblWerte[Status],"OK")&lt;&gt;1,"Bewertung fehlt / ungültig","OK")))))</f>
        <v>Keine Zahlungsströme</v>
      </c>
      <c r="F11" s="6">
        <f>IF(A11="",0,SUMIF(tblWerte[Asset],A11,tblWerte[Marktwert EUR]))</f>
        <v>0</v>
      </c>
      <c r="G11" s="1"/>
      <c r="H11" s="1"/>
      <c r="I11" s="1"/>
      <c r="J11" s="1"/>
    </row>
    <row r="12" spans="1:10" ht="21" customHeight="1">
      <c r="A12" s="16" t="s">
        <v>82</v>
      </c>
      <c r="B12" s="3" t="s">
        <v>91</v>
      </c>
      <c r="C12" s="3" t="s">
        <v>33</v>
      </c>
      <c r="D12" s="7" t="str">
        <f>IF(AND(E12="OK",Berechnung!$B$3=0),IF(OR(MIN(_xlfn.VSTACK(_xlfn._xlws.FILTER(tblTx[Cashflow],(tblTx[Asset]=A12)*(tblTx[Status]="OK")*(tblTx[Datum]&lt;=Bewertung!$B$3),0),F12))&gt;=0,MAX(_xlfn.VSTACK(_xlfn._xlws.FILTER(tblTx[Cashflow],(tblTx[Asset]=A12)*(tblTx[Status]="OK")*(tblTx[Datum]&lt;=Bewertung!$B$3),0),F12))&lt;=0),"Vorzeichen fehlen",IF(MAX(_xlfn._xlws.FILTER(_xlfn.VSTACK(_xlfn._xlws.FILTER(tblTx[Datum],(tblTx[Asset]=A12)*(tblTx[Status]="OK")*(tblTx[Datum]&lt;=Bewertung!$B$3),Bewertung!$B$3),Bewertung!$B$3),(_xlfn.VSTACK(_xlfn._xlws.FILTER(tblTx[Cashflow],(tblTx[Asset]=A12)*(tblTx[Status]="OK")*(tblTx[Datum]&lt;=Bewertung!$B$3),0),F12)&lt;&gt;0),Bewertung!$B$3))=MIN(_xlfn._xlws.FILTER(_xlfn.VSTACK(_xlfn._xlws.FILTER(tblTx[Datum],(tblTx[Asset]=A12)*(tblTx[Status]="OK")*(tblTx[Datum]&lt;=Bewertung!$B$3),Bewertung!$B$3),Bewertung!$B$3),(_xlfn.VSTACK(_xlfn._xlws.FILTER(tblTx[Cashflow],(tblTx[Asset]=A12)*(tblTx[Status]="OK")*(tblTx[Datum]&lt;=Bewertung!$B$3),0),F12)&lt;&gt;0),Bewertung!$B$3)),"Zeitraum fehlt",IFERROR(XIRR(_xlfn.SORTBY(_xlfn.VSTACK(_xlfn._xlws.FILTER(tblTx[Cashflow],(tblTx[Asset]=A12)*(tblTx[Status]="OK")*(tblTx[Datum]&lt;=Bewertung!$B$3),0),F12),_xlfn.VSTACK(_xlfn._xlws.FILTER(tblTx[Datum],(tblTx[Asset]=A12)*(tblTx[Status]="OK")*(tblTx[Datum]&lt;=Bewertung!$B$3),Bewertung!$B$3),Bewertung!$B$3),1),_xlfn._xlws.SORT(_xlfn.VSTACK(_xlfn._xlws.FILTER(tblTx[Datum],(tblTx[Asset]=A12)*(tblTx[Status]="OK")*(tblTx[Datum]&lt;=Bewertung!$B$3),Bewertung!$B$3),Bewertung!$B$3))),"XIRR nicht lösbar"))),"–")</f>
        <v>–</v>
      </c>
      <c r="E12" s="1" t="str">
        <f>IF(A12="","",IF(OR(COUNTIF(tblAssets[Asset],A12)&lt;&gt;1,C12=""),"Stammdaten prüfen",IF(COUNTIFS(tblTx[Asset],A12,tblTx[Status],"OK",tblTx[Datum],"&lt;="&amp;Bewertung!$B$3)+F12=0,"Keine Zahlungsströme",IF(OR(NOT(ISNUMBER(Bewertung!$B$3)),Bewertung!$B$3&lt;1,Bewertung!$B$3&lt;&gt;INT(Bewertung!$B$3)),"Stichtag fehlt / ungültig",IF(COUNTIFS(tblWerte[Asset],A12,tblWerte[Status],"OK")&lt;&gt;1,"Bewertung fehlt / ungültig","OK")))))</f>
        <v>Keine Zahlungsströme</v>
      </c>
      <c r="F12" s="6">
        <f>IF(A12="",0,SUMIF(tblWerte[Asset],A12,tblWerte[Marktwert EUR]))</f>
        <v>0</v>
      </c>
      <c r="G12" s="1"/>
      <c r="H12" s="1"/>
      <c r="I12" s="1"/>
      <c r="J12" s="1"/>
    </row>
    <row r="13" spans="1:10" ht="21" customHeight="1">
      <c r="A13" s="16" t="s">
        <v>83</v>
      </c>
      <c r="B13" s="3" t="s">
        <v>92</v>
      </c>
      <c r="C13" s="3" t="s">
        <v>33</v>
      </c>
      <c r="D13" s="7" t="str">
        <f>IF(AND(E13="OK",Berechnung!$B$3=0),IF(OR(MIN(_xlfn.VSTACK(_xlfn._xlws.FILTER(tblTx[Cashflow],(tblTx[Asset]=A13)*(tblTx[Status]="OK")*(tblTx[Datum]&lt;=Bewertung!$B$3),0),F13))&gt;=0,MAX(_xlfn.VSTACK(_xlfn._xlws.FILTER(tblTx[Cashflow],(tblTx[Asset]=A13)*(tblTx[Status]="OK")*(tblTx[Datum]&lt;=Bewertung!$B$3),0),F13))&lt;=0),"Vorzeichen fehlen",IF(MAX(_xlfn._xlws.FILTER(_xlfn.VSTACK(_xlfn._xlws.FILTER(tblTx[Datum],(tblTx[Asset]=A13)*(tblTx[Status]="OK")*(tblTx[Datum]&lt;=Bewertung!$B$3),Bewertung!$B$3),Bewertung!$B$3),(_xlfn.VSTACK(_xlfn._xlws.FILTER(tblTx[Cashflow],(tblTx[Asset]=A13)*(tblTx[Status]="OK")*(tblTx[Datum]&lt;=Bewertung!$B$3),0),F13)&lt;&gt;0),Bewertung!$B$3))=MIN(_xlfn._xlws.FILTER(_xlfn.VSTACK(_xlfn._xlws.FILTER(tblTx[Datum],(tblTx[Asset]=A13)*(tblTx[Status]="OK")*(tblTx[Datum]&lt;=Bewertung!$B$3),Bewertung!$B$3),Bewertung!$B$3),(_xlfn.VSTACK(_xlfn._xlws.FILTER(tblTx[Cashflow],(tblTx[Asset]=A13)*(tblTx[Status]="OK")*(tblTx[Datum]&lt;=Bewertung!$B$3),0),F13)&lt;&gt;0),Bewertung!$B$3)),"Zeitraum fehlt",IFERROR(XIRR(_xlfn.SORTBY(_xlfn.VSTACK(_xlfn._xlws.FILTER(tblTx[Cashflow],(tblTx[Asset]=A13)*(tblTx[Status]="OK")*(tblTx[Datum]&lt;=Bewertung!$B$3),0),F13),_xlfn.VSTACK(_xlfn._xlws.FILTER(tblTx[Datum],(tblTx[Asset]=A13)*(tblTx[Status]="OK")*(tblTx[Datum]&lt;=Bewertung!$B$3),Bewertung!$B$3),Bewertung!$B$3),1),_xlfn._xlws.SORT(_xlfn.VSTACK(_xlfn._xlws.FILTER(tblTx[Datum],(tblTx[Asset]=A13)*(tblTx[Status]="OK")*(tblTx[Datum]&lt;=Bewertung!$B$3),Bewertung!$B$3),Bewertung!$B$3))),"XIRR nicht lösbar"))),"–")</f>
        <v>–</v>
      </c>
      <c r="E13" s="1" t="str">
        <f>IF(A13="","",IF(OR(COUNTIF(tblAssets[Asset],A13)&lt;&gt;1,C13=""),"Stammdaten prüfen",IF(COUNTIFS(tblTx[Asset],A13,tblTx[Status],"OK",tblTx[Datum],"&lt;="&amp;Bewertung!$B$3)+F13=0,"Keine Zahlungsströme",IF(OR(NOT(ISNUMBER(Bewertung!$B$3)),Bewertung!$B$3&lt;1,Bewertung!$B$3&lt;&gt;INT(Bewertung!$B$3)),"Stichtag fehlt / ungültig",IF(COUNTIFS(tblWerte[Asset],A13,tblWerte[Status],"OK")&lt;&gt;1,"Bewertung fehlt / ungültig","OK")))))</f>
        <v>Keine Zahlungsströme</v>
      </c>
      <c r="F13" s="6">
        <f>IF(A13="",0,SUMIF(tblWerte[Asset],A13,tblWerte[Marktwert EUR]))</f>
        <v>0</v>
      </c>
      <c r="G13" s="1"/>
      <c r="H13" s="1"/>
      <c r="I13" s="1"/>
      <c r="J13" s="1"/>
    </row>
    <row r="14" spans="1:10" ht="21" customHeight="1">
      <c r="A14" s="16" t="s">
        <v>84</v>
      </c>
      <c r="B14" s="3" t="s">
        <v>93</v>
      </c>
      <c r="C14" s="3" t="s">
        <v>33</v>
      </c>
      <c r="D14" s="7" t="str">
        <f>IF(AND(E14="OK",Berechnung!$B$3=0),IF(OR(MIN(_xlfn.VSTACK(_xlfn._xlws.FILTER(tblTx[Cashflow],(tblTx[Asset]=A14)*(tblTx[Status]="OK")*(tblTx[Datum]&lt;=Bewertung!$B$3),0),F14))&gt;=0,MAX(_xlfn.VSTACK(_xlfn._xlws.FILTER(tblTx[Cashflow],(tblTx[Asset]=A14)*(tblTx[Status]="OK")*(tblTx[Datum]&lt;=Bewertung!$B$3),0),F14))&lt;=0),"Vorzeichen fehlen",IF(MAX(_xlfn._xlws.FILTER(_xlfn.VSTACK(_xlfn._xlws.FILTER(tblTx[Datum],(tblTx[Asset]=A14)*(tblTx[Status]="OK")*(tblTx[Datum]&lt;=Bewertung!$B$3),Bewertung!$B$3),Bewertung!$B$3),(_xlfn.VSTACK(_xlfn._xlws.FILTER(tblTx[Cashflow],(tblTx[Asset]=A14)*(tblTx[Status]="OK")*(tblTx[Datum]&lt;=Bewertung!$B$3),0),F14)&lt;&gt;0),Bewertung!$B$3))=MIN(_xlfn._xlws.FILTER(_xlfn.VSTACK(_xlfn._xlws.FILTER(tblTx[Datum],(tblTx[Asset]=A14)*(tblTx[Status]="OK")*(tblTx[Datum]&lt;=Bewertung!$B$3),Bewertung!$B$3),Bewertung!$B$3),(_xlfn.VSTACK(_xlfn._xlws.FILTER(tblTx[Cashflow],(tblTx[Asset]=A14)*(tblTx[Status]="OK")*(tblTx[Datum]&lt;=Bewertung!$B$3),0),F14)&lt;&gt;0),Bewertung!$B$3)),"Zeitraum fehlt",IFERROR(XIRR(_xlfn.SORTBY(_xlfn.VSTACK(_xlfn._xlws.FILTER(tblTx[Cashflow],(tblTx[Asset]=A14)*(tblTx[Status]="OK")*(tblTx[Datum]&lt;=Bewertung!$B$3),0),F14),_xlfn.VSTACK(_xlfn._xlws.FILTER(tblTx[Datum],(tblTx[Asset]=A14)*(tblTx[Status]="OK")*(tblTx[Datum]&lt;=Bewertung!$B$3),Bewertung!$B$3),Bewertung!$B$3),1),_xlfn._xlws.SORT(_xlfn.VSTACK(_xlfn._xlws.FILTER(tblTx[Datum],(tblTx[Asset]=A14)*(tblTx[Status]="OK")*(tblTx[Datum]&lt;=Bewertung!$B$3),Bewertung!$B$3),Bewertung!$B$3))),"XIRR nicht lösbar"))),"–")</f>
        <v>–</v>
      </c>
      <c r="E14" s="1" t="str">
        <f>IF(A14="","",IF(OR(COUNTIF(tblAssets[Asset],A14)&lt;&gt;1,C14=""),"Stammdaten prüfen",IF(COUNTIFS(tblTx[Asset],A14,tblTx[Status],"OK",tblTx[Datum],"&lt;="&amp;Bewertung!$B$3)+F14=0,"Keine Zahlungsströme",IF(OR(NOT(ISNUMBER(Bewertung!$B$3)),Bewertung!$B$3&lt;1,Bewertung!$B$3&lt;&gt;INT(Bewertung!$B$3)),"Stichtag fehlt / ungültig",IF(COUNTIFS(tblWerte[Asset],A14,tblWerte[Status],"OK")&lt;&gt;1,"Bewertung fehlt / ungültig","OK")))))</f>
        <v>Keine Zahlungsströme</v>
      </c>
      <c r="F14" s="6">
        <f>IF(A14="",0,SUMIF(tblWerte[Asset],A14,tblWerte[Marktwert EUR]))</f>
        <v>0</v>
      </c>
      <c r="G14" s="1"/>
      <c r="H14" s="1"/>
      <c r="I14" s="1"/>
      <c r="J14" s="1"/>
    </row>
    <row r="15" spans="1:10" ht="21" customHeight="1">
      <c r="A15" s="16" t="s">
        <v>25</v>
      </c>
      <c r="B15" s="3" t="s">
        <v>25</v>
      </c>
      <c r="C15" s="3" t="s">
        <v>34</v>
      </c>
      <c r="D15" s="7" t="str">
        <f>IF(AND(E15="OK",Berechnung!$B$3=0),IF(OR(MIN(_xlfn.VSTACK(_xlfn._xlws.FILTER(tblTx[Cashflow],(tblTx[Asset]=A15)*(tblTx[Status]="OK")*(tblTx[Datum]&lt;=Bewertung!$B$3),0),F15))&gt;=0,MAX(_xlfn.VSTACK(_xlfn._xlws.FILTER(tblTx[Cashflow],(tblTx[Asset]=A15)*(tblTx[Status]="OK")*(tblTx[Datum]&lt;=Bewertung!$B$3),0),F15))&lt;=0),"Vorzeichen fehlen",IF(MAX(_xlfn._xlws.FILTER(_xlfn.VSTACK(_xlfn._xlws.FILTER(tblTx[Datum],(tblTx[Asset]=A15)*(tblTx[Status]="OK")*(tblTx[Datum]&lt;=Bewertung!$B$3),Bewertung!$B$3),Bewertung!$B$3),(_xlfn.VSTACK(_xlfn._xlws.FILTER(tblTx[Cashflow],(tblTx[Asset]=A15)*(tblTx[Status]="OK")*(tblTx[Datum]&lt;=Bewertung!$B$3),0),F15)&lt;&gt;0),Bewertung!$B$3))=MIN(_xlfn._xlws.FILTER(_xlfn.VSTACK(_xlfn._xlws.FILTER(tblTx[Datum],(tblTx[Asset]=A15)*(tblTx[Status]="OK")*(tblTx[Datum]&lt;=Bewertung!$B$3),Bewertung!$B$3),Bewertung!$B$3),(_xlfn.VSTACK(_xlfn._xlws.FILTER(tblTx[Cashflow],(tblTx[Asset]=A15)*(tblTx[Status]="OK")*(tblTx[Datum]&lt;=Bewertung!$B$3),0),F15)&lt;&gt;0),Bewertung!$B$3)),"Zeitraum fehlt",IFERROR(XIRR(_xlfn.SORTBY(_xlfn.VSTACK(_xlfn._xlws.FILTER(tblTx[Cashflow],(tblTx[Asset]=A15)*(tblTx[Status]="OK")*(tblTx[Datum]&lt;=Bewertung!$B$3),0),F15),_xlfn.VSTACK(_xlfn._xlws.FILTER(tblTx[Datum],(tblTx[Asset]=A15)*(tblTx[Status]="OK")*(tblTx[Datum]&lt;=Bewertung!$B$3),Bewertung!$B$3),Bewertung!$B$3),1),_xlfn._xlws.SORT(_xlfn.VSTACK(_xlfn._xlws.FILTER(tblTx[Datum],(tblTx[Asset]=A15)*(tblTx[Status]="OK")*(tblTx[Datum]&lt;=Bewertung!$B$3),Bewertung!$B$3),Bewertung!$B$3))),"XIRR nicht lösbar"))),"–")</f>
        <v>–</v>
      </c>
      <c r="E15" s="1" t="str">
        <f>IF(A15="","",IF(OR(COUNTIF(tblAssets[Asset],A15)&lt;&gt;1,C15=""),"Stammdaten prüfen",IF(COUNTIFS(tblTx[Asset],A15,tblTx[Status],"OK",tblTx[Datum],"&lt;="&amp;Bewertung!$B$3)+F15=0,"Keine Zahlungsströme",IF(OR(NOT(ISNUMBER(Bewertung!$B$3)),Bewertung!$B$3&lt;1,Bewertung!$B$3&lt;&gt;INT(Bewertung!$B$3)),"Stichtag fehlt / ungültig",IF(COUNTIFS(tblWerte[Asset],A15,tblWerte[Status],"OK")&lt;&gt;1,"Bewertung fehlt / ungültig","OK")))))</f>
        <v>Keine Zahlungsströme</v>
      </c>
      <c r="F15" s="6">
        <f>IF(A15="",0,SUMIF(tblWerte[Asset],A15,tblWerte[Marktwert EUR]))</f>
        <v>0</v>
      </c>
      <c r="G15" s="1"/>
      <c r="H15" s="1"/>
      <c r="I15" s="1"/>
      <c r="J15" s="1"/>
    </row>
    <row r="16" spans="1:10" ht="21" customHeight="1">
      <c r="A16" s="16" t="s">
        <v>26</v>
      </c>
      <c r="B16" s="3" t="s">
        <v>26</v>
      </c>
      <c r="C16" s="3" t="s">
        <v>34</v>
      </c>
      <c r="D16" s="7" t="str">
        <f>IF(AND(E16="OK",Berechnung!$B$3=0),IF(OR(MIN(_xlfn.VSTACK(_xlfn._xlws.FILTER(tblTx[Cashflow],(tblTx[Asset]=A16)*(tblTx[Status]="OK")*(tblTx[Datum]&lt;=Bewertung!$B$3),0),F16))&gt;=0,MAX(_xlfn.VSTACK(_xlfn._xlws.FILTER(tblTx[Cashflow],(tblTx[Asset]=A16)*(tblTx[Status]="OK")*(tblTx[Datum]&lt;=Bewertung!$B$3),0),F16))&lt;=0),"Vorzeichen fehlen",IF(MAX(_xlfn._xlws.FILTER(_xlfn.VSTACK(_xlfn._xlws.FILTER(tblTx[Datum],(tblTx[Asset]=A16)*(tblTx[Status]="OK")*(tblTx[Datum]&lt;=Bewertung!$B$3),Bewertung!$B$3),Bewertung!$B$3),(_xlfn.VSTACK(_xlfn._xlws.FILTER(tblTx[Cashflow],(tblTx[Asset]=A16)*(tblTx[Status]="OK")*(tblTx[Datum]&lt;=Bewertung!$B$3),0),F16)&lt;&gt;0),Bewertung!$B$3))=MIN(_xlfn._xlws.FILTER(_xlfn.VSTACK(_xlfn._xlws.FILTER(tblTx[Datum],(tblTx[Asset]=A16)*(tblTx[Status]="OK")*(tblTx[Datum]&lt;=Bewertung!$B$3),Bewertung!$B$3),Bewertung!$B$3),(_xlfn.VSTACK(_xlfn._xlws.FILTER(tblTx[Cashflow],(tblTx[Asset]=A16)*(tblTx[Status]="OK")*(tblTx[Datum]&lt;=Bewertung!$B$3),0),F16)&lt;&gt;0),Bewertung!$B$3)),"Zeitraum fehlt",IFERROR(XIRR(_xlfn.SORTBY(_xlfn.VSTACK(_xlfn._xlws.FILTER(tblTx[Cashflow],(tblTx[Asset]=A16)*(tblTx[Status]="OK")*(tblTx[Datum]&lt;=Bewertung!$B$3),0),F16),_xlfn.VSTACK(_xlfn._xlws.FILTER(tblTx[Datum],(tblTx[Asset]=A16)*(tblTx[Status]="OK")*(tblTx[Datum]&lt;=Bewertung!$B$3),Bewertung!$B$3),Bewertung!$B$3),1),_xlfn._xlws.SORT(_xlfn.VSTACK(_xlfn._xlws.FILTER(tblTx[Datum],(tblTx[Asset]=A16)*(tblTx[Status]="OK")*(tblTx[Datum]&lt;=Bewertung!$B$3),Bewertung!$B$3),Bewertung!$B$3))),"XIRR nicht lösbar"))),"–")</f>
        <v>–</v>
      </c>
      <c r="E16" s="1" t="str">
        <f>IF(A16="","",IF(OR(COUNTIF(tblAssets[Asset],A16)&lt;&gt;1,C16=""),"Stammdaten prüfen",IF(COUNTIFS(tblTx[Asset],A16,tblTx[Status],"OK",tblTx[Datum],"&lt;="&amp;Bewertung!$B$3)+F16=0,"Keine Zahlungsströme",IF(OR(NOT(ISNUMBER(Bewertung!$B$3)),Bewertung!$B$3&lt;1,Bewertung!$B$3&lt;&gt;INT(Bewertung!$B$3)),"Stichtag fehlt / ungültig",IF(COUNTIFS(tblWerte[Asset],A16,tblWerte[Status],"OK")&lt;&gt;1,"Bewertung fehlt / ungültig","OK")))))</f>
        <v>Keine Zahlungsströme</v>
      </c>
      <c r="F16" s="6">
        <f>IF(A16="",0,SUMIF(tblWerte[Asset],A16,tblWerte[Marktwert EUR]))</f>
        <v>0</v>
      </c>
      <c r="G16" s="1"/>
      <c r="H16" s="1"/>
      <c r="I16" s="1"/>
      <c r="J16" s="1"/>
    </row>
    <row r="17" spans="1:10" ht="21" customHeight="1">
      <c r="A17" s="16" t="s">
        <v>27</v>
      </c>
      <c r="B17" s="3" t="s">
        <v>27</v>
      </c>
      <c r="C17" s="3" t="s">
        <v>34</v>
      </c>
      <c r="D17" s="7" t="str">
        <f>IF(AND(E17="OK",Berechnung!$B$3=0),IF(OR(MIN(_xlfn.VSTACK(_xlfn._xlws.FILTER(tblTx[Cashflow],(tblTx[Asset]=A17)*(tblTx[Status]="OK")*(tblTx[Datum]&lt;=Bewertung!$B$3),0),F17))&gt;=0,MAX(_xlfn.VSTACK(_xlfn._xlws.FILTER(tblTx[Cashflow],(tblTx[Asset]=A17)*(tblTx[Status]="OK")*(tblTx[Datum]&lt;=Bewertung!$B$3),0),F17))&lt;=0),"Vorzeichen fehlen",IF(MAX(_xlfn._xlws.FILTER(_xlfn.VSTACK(_xlfn._xlws.FILTER(tblTx[Datum],(tblTx[Asset]=A17)*(tblTx[Status]="OK")*(tblTx[Datum]&lt;=Bewertung!$B$3),Bewertung!$B$3),Bewertung!$B$3),(_xlfn.VSTACK(_xlfn._xlws.FILTER(tblTx[Cashflow],(tblTx[Asset]=A17)*(tblTx[Status]="OK")*(tblTx[Datum]&lt;=Bewertung!$B$3),0),F17)&lt;&gt;0),Bewertung!$B$3))=MIN(_xlfn._xlws.FILTER(_xlfn.VSTACK(_xlfn._xlws.FILTER(tblTx[Datum],(tblTx[Asset]=A17)*(tblTx[Status]="OK")*(tblTx[Datum]&lt;=Bewertung!$B$3),Bewertung!$B$3),Bewertung!$B$3),(_xlfn.VSTACK(_xlfn._xlws.FILTER(tblTx[Cashflow],(tblTx[Asset]=A17)*(tblTx[Status]="OK")*(tblTx[Datum]&lt;=Bewertung!$B$3),0),F17)&lt;&gt;0),Bewertung!$B$3)),"Zeitraum fehlt",IFERROR(XIRR(_xlfn.SORTBY(_xlfn.VSTACK(_xlfn._xlws.FILTER(tblTx[Cashflow],(tblTx[Asset]=A17)*(tblTx[Status]="OK")*(tblTx[Datum]&lt;=Bewertung!$B$3),0),F17),_xlfn.VSTACK(_xlfn._xlws.FILTER(tblTx[Datum],(tblTx[Asset]=A17)*(tblTx[Status]="OK")*(tblTx[Datum]&lt;=Bewertung!$B$3),Bewertung!$B$3),Bewertung!$B$3),1),_xlfn._xlws.SORT(_xlfn.VSTACK(_xlfn._xlws.FILTER(tblTx[Datum],(tblTx[Asset]=A17)*(tblTx[Status]="OK")*(tblTx[Datum]&lt;=Bewertung!$B$3),Bewertung!$B$3),Bewertung!$B$3))),"XIRR nicht lösbar"))),"–")</f>
        <v>–</v>
      </c>
      <c r="E17" s="1" t="str">
        <f>IF(A17="","",IF(OR(COUNTIF(tblAssets[Asset],A17)&lt;&gt;1,C17=""),"Stammdaten prüfen",IF(COUNTIFS(tblTx[Asset],A17,tblTx[Status],"OK",tblTx[Datum],"&lt;="&amp;Bewertung!$B$3)+F17=0,"Keine Zahlungsströme",IF(OR(NOT(ISNUMBER(Bewertung!$B$3)),Bewertung!$B$3&lt;1,Bewertung!$B$3&lt;&gt;INT(Bewertung!$B$3)),"Stichtag fehlt / ungültig",IF(COUNTIFS(tblWerte[Asset],A17,tblWerte[Status],"OK")&lt;&gt;1,"Bewertung fehlt / ungültig","OK")))))</f>
        <v>Keine Zahlungsströme</v>
      </c>
      <c r="F17" s="6">
        <f>IF(A17="",0,SUMIF(tblWerte[Asset],A17,tblWerte[Marktwert EUR]))</f>
        <v>0</v>
      </c>
      <c r="G17" s="1"/>
      <c r="H17" s="1"/>
      <c r="I17" s="1"/>
      <c r="J17" s="1"/>
    </row>
    <row r="18" spans="1:10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5"/>
  <sheetViews>
    <sheetView showGridLines="0" workbookViewId="0">
      <pane ySplit="5" topLeftCell="A6" activePane="bottomLeft" state="frozen"/>
      <selection pane="bottomLeft" activeCell="C6" sqref="C6"/>
    </sheetView>
  </sheetViews>
  <sheetFormatPr baseColWidth="10" defaultColWidth="9" defaultRowHeight="14.25"/>
  <cols>
    <col min="1" max="2" width="18" customWidth="1"/>
    <col min="3" max="3" width="35" customWidth="1"/>
    <col min="4" max="5" width="18" customWidth="1"/>
    <col min="6" max="6" width="24" customWidth="1"/>
    <col min="7" max="7" width="18" customWidth="1"/>
    <col min="8" max="8" width="35" customWidth="1"/>
    <col min="9" max="10" width="18" customWidth="1"/>
  </cols>
  <sheetData>
    <row r="1" spans="1:10" ht="2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customHeight="1">
      <c r="A2" s="2" t="s">
        <v>35</v>
      </c>
      <c r="B2" s="1"/>
      <c r="C2" s="1"/>
      <c r="D2" s="1"/>
      <c r="E2" s="1"/>
      <c r="F2" s="1"/>
      <c r="G2" s="1"/>
      <c r="H2" s="1"/>
      <c r="I2" s="1"/>
      <c r="J2" s="1"/>
    </row>
    <row r="3" spans="1:10" ht="21" customHeight="1">
      <c r="A3" s="1" t="s">
        <v>36</v>
      </c>
      <c r="B3" s="1">
        <f>SUMPRODUCT((LEN(tblTx[Status])&gt;0)*(tblTx[Status]&lt;&gt;"OK"))+SUMPRODUCT((LEN(tblWerte[Status])&gt;0)*(tblWerte[Status]&lt;&gt;"OK")*(tblWerte[Status]&lt;&gt;"Wert fehlt"))+COUNTIF(tblAssets[Status],"Stammdaten prüfen")</f>
        <v>0</v>
      </c>
      <c r="C3" s="1"/>
      <c r="D3" s="1"/>
      <c r="E3" s="1"/>
      <c r="F3" s="1"/>
      <c r="G3" s="1"/>
      <c r="H3" s="1"/>
      <c r="I3" s="1"/>
      <c r="J3" s="1"/>
    </row>
    <row r="4" spans="1:10" ht="21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1" customHeight="1">
      <c r="A5" s="1" t="s">
        <v>20</v>
      </c>
      <c r="B5" s="1" t="s">
        <v>31</v>
      </c>
      <c r="C5" s="1" t="s">
        <v>21</v>
      </c>
      <c r="D5" s="1" t="s">
        <v>32</v>
      </c>
      <c r="E5" s="1"/>
      <c r="F5" s="1" t="s">
        <v>37</v>
      </c>
      <c r="G5" s="1" t="s">
        <v>31</v>
      </c>
      <c r="H5" s="1" t="s">
        <v>21</v>
      </c>
      <c r="I5" s="1"/>
      <c r="J5" s="1"/>
    </row>
    <row r="6" spans="1:10" ht="21" customHeight="1">
      <c r="A6" s="1" t="s">
        <v>33</v>
      </c>
      <c r="B6" s="7" t="str">
        <f>IF(AND(C6="OK",$B$3=0),IF(OR(MIN(_xlfn.VSTACK(_xlfn._xlws.FILTER(tblTx[Cashflow],(tblTx[Gruppe]=A6)*(tblTx[Status]="OK")*(tblTx[Datum]&lt;=Bewertung!$B$3),0),D6))&gt;=0,MAX(_xlfn.VSTACK(_xlfn._xlws.FILTER(tblTx[Cashflow],(tblTx[Gruppe]=A6)*(tblTx[Status]="OK")*(tblTx[Datum]&lt;=Bewertung!$B$3),0),D6))&lt;=0),"Vorzeichen fehlen",IF(MAX(_xlfn._xlws.FILTER(_xlfn.VSTACK(_xlfn._xlws.FILTER(tblTx[Datum],(tblTx[Gruppe]=A6)*(tblTx[Status]="OK")*(tblTx[Datum]&lt;=Bewertung!$B$3),Bewertung!$B$3),Bewertung!$B$3),(_xlfn.VSTACK(_xlfn._xlws.FILTER(tblTx[Cashflow],(tblTx[Gruppe]=A6)*(tblTx[Status]="OK")*(tblTx[Datum]&lt;=Bewertung!$B$3),0),D6)&lt;&gt;0),Bewertung!$B$3))=MIN(_xlfn._xlws.FILTER(_xlfn.VSTACK(_xlfn._xlws.FILTER(tblTx[Datum],(tblTx[Gruppe]=A6)*(tblTx[Status]="OK")*(tblTx[Datum]&lt;=Bewertung!$B$3),Bewertung!$B$3),Bewertung!$B$3),(_xlfn.VSTACK(_xlfn._xlws.FILTER(tblTx[Cashflow],(tblTx[Gruppe]=A6)*(tblTx[Status]="OK")*(tblTx[Datum]&lt;=Bewertung!$B$3),0),D6)&lt;&gt;0),Bewertung!$B$3)),"Zeitraum fehlt",IFERROR(XIRR(_xlfn.SORTBY(_xlfn.VSTACK(_xlfn._xlws.FILTER(tblTx[Cashflow],(tblTx[Gruppe]=A6)*(tblTx[Status]="OK")*(tblTx[Datum]&lt;=Bewertung!$B$3),0),D6),_xlfn.VSTACK(_xlfn._xlws.FILTER(tblTx[Datum],(tblTx[Gruppe]=A6)*(tblTx[Status]="OK")*(tblTx[Datum]&lt;=Bewertung!$B$3),Bewertung!$B$3),Bewertung!$B$3),1),_xlfn._xlws.SORT(_xlfn.VSTACK(_xlfn._xlws.FILTER(tblTx[Datum],(tblTx[Gruppe]=A6)*(tblTx[Status]="OK")*(tblTx[Datum]&lt;=Bewertung!$B$3),Bewertung!$B$3),Bewertung!$B$3))),"XIRR nicht lösbar"))),"–")</f>
        <v>–</v>
      </c>
      <c r="C6" s="1" t="str">
        <f>IF(COUNTIFS(tblAssets[Gruppe],A6,tblAssets[Status],"&lt;&gt;OK",tblAssets[Status],"&lt;&gt;Keine Zahlungsströme",tblAssets[Asset],"&lt;&gt;")&gt;0,"Bewertung / Stammdaten prüfen",IF(COUNTIFS(tblAssets[Gruppe],A6,tblAssets[Status],"OK")=0,"Keine Zahlungsströme","OK"))</f>
        <v>Keine Zahlungsströme</v>
      </c>
      <c r="D6" s="6">
        <f>SUMIF(tblAssets[Gruppe],A6,tblAssets[Endwert EUR])</f>
        <v>0</v>
      </c>
      <c r="E6" s="1"/>
      <c r="F6" s="1" t="s">
        <v>38</v>
      </c>
      <c r="G6" s="7" t="str">
        <f>IF(AND(H6="OK",B3=0),IF(OR(MIN(_xlfn.VSTACK(_xlfn._xlws.FILTER(tblTx[Cashflow],(tblTx[Asset]&lt;&gt;"")*(tblTx[Status]="OK")*(tblTx[Datum]&lt;=Bewertung!$B$3),0),SUM(tblAssets[Endwert EUR])))&gt;=0,MAX(_xlfn.VSTACK(_xlfn._xlws.FILTER(tblTx[Cashflow],(tblTx[Asset]&lt;&gt;"")*(tblTx[Status]="OK")*(tblTx[Datum]&lt;=Bewertung!$B$3),0),SUM(tblAssets[Endwert EUR])))&lt;=0),"Vorzeichen fehlen",IF(MAX(_xlfn._xlws.FILTER(_xlfn.VSTACK(_xlfn._xlws.FILTER(tblTx[Datum],(tblTx[Asset]&lt;&gt;"")*(tblTx[Status]="OK")*(tblTx[Datum]&lt;=Bewertung!$B$3),Bewertung!$B$3),Bewertung!$B$3),(_xlfn.VSTACK(_xlfn._xlws.FILTER(tblTx[Cashflow],(tblTx[Asset]&lt;&gt;"")*(tblTx[Status]="OK")*(tblTx[Datum]&lt;=Bewertung!$B$3),0),SUM(tblAssets[Endwert EUR]))&lt;&gt;0),Bewertung!$B$3))=MIN(_xlfn._xlws.FILTER(_xlfn.VSTACK(_xlfn._xlws.FILTER(tblTx[Datum],(tblTx[Asset]&lt;&gt;"")*(tblTx[Status]="OK")*(tblTx[Datum]&lt;=Bewertung!$B$3),Bewertung!$B$3),Bewertung!$B$3),(_xlfn.VSTACK(_xlfn._xlws.FILTER(tblTx[Cashflow],(tblTx[Asset]&lt;&gt;"")*(tblTx[Status]="OK")*(tblTx[Datum]&lt;=Bewertung!$B$3),0),SUM(tblAssets[Endwert EUR]))&lt;&gt;0),Bewertung!$B$3)),"Zeitraum fehlt",IFERROR(XIRR(_xlfn.SORTBY(_xlfn.VSTACK(_xlfn._xlws.FILTER(tblTx[Cashflow],(tblTx[Asset]&lt;&gt;"")*(tblTx[Status]="OK")*(tblTx[Datum]&lt;=Bewertung!$B$3),0),SUM(tblAssets[Endwert EUR])),_xlfn.VSTACK(_xlfn._xlws.FILTER(tblTx[Datum],(tblTx[Asset]&lt;&gt;"")*(tblTx[Status]="OK")*(tblTx[Datum]&lt;=Bewertung!$B$3),Bewertung!$B$3),Bewertung!$B$3),1),_xlfn._xlws.SORT(_xlfn.VSTACK(_xlfn._xlws.FILTER(tblTx[Datum],(tblTx[Asset]&lt;&gt;"")*(tblTx[Status]="OK")*(tblTx[Datum]&lt;=Bewertung!$B$3),Bewertung!$B$3),Bewertung!$B$3))),"XIRR nicht lösbar"))),"–")</f>
        <v>–</v>
      </c>
      <c r="H6" s="1" t="str">
        <f>IF(COUNTIFS(tblAssets[Status],"&lt;&gt;OK",tblAssets[Status],"&lt;&gt;Keine Zahlungsströme",tblAssets[Asset],"&lt;&gt;")&gt;0,"Bewertung / Stammdaten prüfen",IF(COUNTIF(tblAssets[Status],"OK")=0,"Keine Zahlungsströme","OK"))</f>
        <v>Keine Zahlungsströme</v>
      </c>
      <c r="I6" s="1"/>
      <c r="J6" s="1"/>
    </row>
    <row r="7" spans="1:10" ht="21" customHeight="1">
      <c r="A7" s="1" t="s">
        <v>34</v>
      </c>
      <c r="B7" s="7" t="str">
        <f>IF(AND(C7="OK",$B$3=0),IF(OR(MIN(_xlfn.VSTACK(_xlfn._xlws.FILTER(tblTx[Cashflow],(tblTx[Gruppe]=A7)*(tblTx[Status]="OK")*(tblTx[Datum]&lt;=Bewertung!$B$3),0),D7))&gt;=0,MAX(_xlfn.VSTACK(_xlfn._xlws.FILTER(tblTx[Cashflow],(tblTx[Gruppe]=A7)*(tblTx[Status]="OK")*(tblTx[Datum]&lt;=Bewertung!$B$3),0),D7))&lt;=0),"Vorzeichen fehlen",IF(MAX(_xlfn._xlws.FILTER(_xlfn.VSTACK(_xlfn._xlws.FILTER(tblTx[Datum],(tblTx[Gruppe]=A7)*(tblTx[Status]="OK")*(tblTx[Datum]&lt;=Bewertung!$B$3),Bewertung!$B$3),Bewertung!$B$3),(_xlfn.VSTACK(_xlfn._xlws.FILTER(tblTx[Cashflow],(tblTx[Gruppe]=A7)*(tblTx[Status]="OK")*(tblTx[Datum]&lt;=Bewertung!$B$3),0),D7)&lt;&gt;0),Bewertung!$B$3))=MIN(_xlfn._xlws.FILTER(_xlfn.VSTACK(_xlfn._xlws.FILTER(tblTx[Datum],(tblTx[Gruppe]=A7)*(tblTx[Status]="OK")*(tblTx[Datum]&lt;=Bewertung!$B$3),Bewertung!$B$3),Bewertung!$B$3),(_xlfn.VSTACK(_xlfn._xlws.FILTER(tblTx[Cashflow],(tblTx[Gruppe]=A7)*(tblTx[Status]="OK")*(tblTx[Datum]&lt;=Bewertung!$B$3),0),D7)&lt;&gt;0),Bewertung!$B$3)),"Zeitraum fehlt",IFERROR(XIRR(_xlfn.SORTBY(_xlfn.VSTACK(_xlfn._xlws.FILTER(tblTx[Cashflow],(tblTx[Gruppe]=A7)*(tblTx[Status]="OK")*(tblTx[Datum]&lt;=Bewertung!$B$3),0),D7),_xlfn.VSTACK(_xlfn._xlws.FILTER(tblTx[Datum],(tblTx[Gruppe]=A7)*(tblTx[Status]="OK")*(tblTx[Datum]&lt;=Bewertung!$B$3),Bewertung!$B$3),Bewertung!$B$3),1),_xlfn._xlws.SORT(_xlfn.VSTACK(_xlfn._xlws.FILTER(tblTx[Datum],(tblTx[Gruppe]=A7)*(tblTx[Status]="OK")*(tblTx[Datum]&lt;=Bewertung!$B$3),Bewertung!$B$3),Bewertung!$B$3))),"XIRR nicht lösbar"))),"–")</f>
        <v>–</v>
      </c>
      <c r="C7" s="1" t="str">
        <f>IF(COUNTIFS(tblAssets[Gruppe],A7,tblAssets[Status],"&lt;&gt;OK",tblAssets[Status],"&lt;&gt;Keine Zahlungsströme",tblAssets[Asset],"&lt;&gt;")&gt;0,"Bewertung / Stammdaten prüfen",IF(COUNTIFS(tblAssets[Gruppe],A7,tblAssets[Status],"OK")=0,"Keine Zahlungsströme","OK"))</f>
        <v>Keine Zahlungsströme</v>
      </c>
      <c r="D7" s="6">
        <f>SUMIF(tblAssets[Gruppe],A7,tblAssets[Endwert EUR])</f>
        <v>0</v>
      </c>
      <c r="E7" s="1"/>
      <c r="F7" s="1"/>
      <c r="G7" s="1"/>
      <c r="H7" s="1"/>
      <c r="I7" s="1"/>
      <c r="J7" s="1"/>
    </row>
    <row r="8" spans="1:10" ht="21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1" customHeight="1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" customHeight="1">
      <c r="A10" s="1"/>
      <c r="B10" s="1"/>
      <c r="C10" s="1"/>
      <c r="D10" s="1"/>
      <c r="E10" s="1"/>
      <c r="F10" s="1" t="s">
        <v>39</v>
      </c>
      <c r="G10" s="1" t="s">
        <v>40</v>
      </c>
      <c r="H10" s="1"/>
      <c r="I10" s="1"/>
      <c r="J10" s="1"/>
    </row>
    <row r="11" spans="1:10" ht="21" customHeight="1">
      <c r="A11" s="1" t="s">
        <v>41</v>
      </c>
      <c r="B11" s="1"/>
      <c r="C11" s="1"/>
      <c r="D11" s="1"/>
      <c r="E11" s="1"/>
      <c r="F11" s="1" t="s">
        <v>42</v>
      </c>
      <c r="G11" s="1">
        <v>-1</v>
      </c>
      <c r="H11" s="1"/>
      <c r="I11" s="1"/>
      <c r="J11" s="1"/>
    </row>
    <row r="12" spans="1:10" ht="21" customHeight="1">
      <c r="A12" s="1"/>
      <c r="B12" s="1"/>
      <c r="C12" s="1"/>
      <c r="D12" s="1"/>
      <c r="E12" s="1"/>
      <c r="F12" s="1" t="s">
        <v>43</v>
      </c>
      <c r="G12" s="1">
        <v>1</v>
      </c>
      <c r="H12" s="1"/>
      <c r="I12" s="1"/>
      <c r="J12" s="1"/>
    </row>
    <row r="13" spans="1:10" ht="21" customHeight="1">
      <c r="A13" s="1" t="s">
        <v>44</v>
      </c>
      <c r="B13" s="1"/>
      <c r="C13" s="1"/>
      <c r="D13" s="1"/>
      <c r="E13" s="1"/>
      <c r="F13" s="1" t="s">
        <v>45</v>
      </c>
      <c r="G13" s="1">
        <v>1</v>
      </c>
      <c r="H13" s="1"/>
      <c r="I13" s="1"/>
      <c r="J13" s="1"/>
    </row>
    <row r="14" spans="1:10" ht="21" customHeight="1">
      <c r="A14" s="1" t="s">
        <v>46</v>
      </c>
      <c r="B14" s="1"/>
      <c r="C14" s="1"/>
      <c r="D14" s="1"/>
      <c r="E14" s="1"/>
      <c r="F14" s="1" t="s">
        <v>47</v>
      </c>
      <c r="G14" s="1">
        <v>-1</v>
      </c>
      <c r="H14" s="1"/>
      <c r="I14" s="1"/>
      <c r="J14" s="1"/>
    </row>
    <row r="15" spans="1:10" ht="21" customHeight="1">
      <c r="A15" s="1" t="s">
        <v>48</v>
      </c>
      <c r="B15" s="1"/>
      <c r="C15" s="1"/>
      <c r="D15" s="1"/>
      <c r="E15" s="1"/>
      <c r="F15" s="1" t="s">
        <v>49</v>
      </c>
      <c r="G15" s="1">
        <v>1</v>
      </c>
      <c r="H15" s="1"/>
      <c r="I15" s="1"/>
      <c r="J15" s="1"/>
    </row>
    <row r="16" spans="1:10" ht="21" customHeight="1">
      <c r="A16" s="1"/>
      <c r="B16" s="1"/>
      <c r="C16" s="1"/>
      <c r="D16" s="1"/>
      <c r="E16" s="1"/>
      <c r="F16" s="1" t="s">
        <v>50</v>
      </c>
      <c r="G16" s="1">
        <v>-1</v>
      </c>
      <c r="H16" s="1"/>
      <c r="I16" s="1"/>
      <c r="J16" s="1"/>
    </row>
    <row r="17" spans="1:10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5"/>
  <sheetViews>
    <sheetView showGridLines="0" workbookViewId="0"/>
  </sheetViews>
  <sheetFormatPr baseColWidth="10" defaultColWidth="9" defaultRowHeight="14.25"/>
  <cols>
    <col min="1" max="1" width="112" customWidth="1"/>
    <col min="2" max="10" width="18" customWidth="1"/>
  </cols>
  <sheetData>
    <row r="1" spans="1:10" ht="2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customHeight="1">
      <c r="A2" s="2" t="s">
        <v>51</v>
      </c>
      <c r="B2" s="1"/>
      <c r="C2" s="1"/>
      <c r="D2" s="1"/>
      <c r="E2" s="1"/>
      <c r="F2" s="1"/>
      <c r="G2" s="1"/>
      <c r="H2" s="1"/>
      <c r="I2" s="1"/>
      <c r="J2" s="1"/>
    </row>
    <row r="3" spans="1:10" ht="21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1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0.95" customHeight="1">
      <c r="A5" s="15" t="s">
        <v>52</v>
      </c>
      <c r="B5" s="1"/>
      <c r="C5" s="1"/>
      <c r="D5" s="1"/>
      <c r="E5" s="1"/>
      <c r="F5" s="1"/>
      <c r="G5" s="1"/>
      <c r="H5" s="1"/>
      <c r="I5" s="1"/>
      <c r="J5" s="1"/>
    </row>
    <row r="6" spans="1:10" ht="30.95" customHeight="1">
      <c r="A6" s="15" t="s">
        <v>53</v>
      </c>
      <c r="B6" s="1"/>
      <c r="C6" s="1"/>
      <c r="D6" s="1"/>
      <c r="E6" s="1"/>
      <c r="F6" s="1"/>
      <c r="G6" s="1"/>
      <c r="H6" s="1"/>
      <c r="I6" s="1"/>
      <c r="J6" s="1"/>
    </row>
    <row r="7" spans="1:10" ht="30.95" customHeight="1">
      <c r="A7" s="15" t="s">
        <v>54</v>
      </c>
      <c r="B7" s="1"/>
      <c r="C7" s="1"/>
      <c r="D7" s="1"/>
      <c r="E7" s="1"/>
      <c r="F7" s="1"/>
      <c r="G7" s="1"/>
      <c r="H7" s="1"/>
      <c r="I7" s="1"/>
      <c r="J7" s="1"/>
    </row>
    <row r="8" spans="1:10" ht="30.95" customHeight="1">
      <c r="A8" s="15" t="s">
        <v>55</v>
      </c>
      <c r="B8" s="1"/>
      <c r="C8" s="1"/>
      <c r="D8" s="1"/>
      <c r="E8" s="1"/>
      <c r="F8" s="1"/>
      <c r="G8" s="1"/>
      <c r="H8" s="1"/>
      <c r="I8" s="1"/>
      <c r="J8" s="1"/>
    </row>
    <row r="9" spans="1:10" ht="30.95" customHeight="1">
      <c r="A9" s="15" t="s">
        <v>56</v>
      </c>
      <c r="B9" s="1"/>
      <c r="C9" s="1"/>
      <c r="D9" s="1"/>
      <c r="E9" s="1"/>
      <c r="F9" s="1"/>
      <c r="G9" s="1"/>
      <c r="H9" s="1"/>
      <c r="I9" s="1"/>
      <c r="J9" s="1"/>
    </row>
    <row r="10" spans="1:10" ht="30.95" customHeight="1">
      <c r="A10" s="15" t="s">
        <v>57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30.95" customHeight="1">
      <c r="A11" s="15" t="s">
        <v>58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30.95" customHeight="1">
      <c r="A12" s="15" t="s">
        <v>59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30.95" customHeight="1">
      <c r="A13" s="15" t="s">
        <v>60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30.95" customHeight="1">
      <c r="A14" s="15" t="s">
        <v>61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ht="30.95" customHeight="1">
      <c r="A15" s="15" t="s">
        <v>62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30.95" customHeight="1">
      <c r="A16" s="15" t="s">
        <v>63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ht="30.95" customHeight="1">
      <c r="A17" s="15" t="s">
        <v>64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ht="30.95" customHeight="1">
      <c r="A18" s="15" t="s">
        <v>65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ht="30.95" customHeight="1">
      <c r="A19" s="15" t="s">
        <v>66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ht="30.95" customHeight="1">
      <c r="A20" s="15" t="s">
        <v>67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ht="30.95" customHeight="1">
      <c r="A21" s="15" t="s">
        <v>68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ht="30.95" customHeight="1">
      <c r="A22" s="15" t="s">
        <v>69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ht="30.95" customHeight="1">
      <c r="A23" s="15" t="s">
        <v>70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ht="30.95" customHeight="1">
      <c r="A24" s="15" t="s">
        <v>71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ht="30.95" customHeight="1">
      <c r="A25" s="15" t="s">
        <v>72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30.95" customHeight="1">
      <c r="A26" s="15" t="s">
        <v>73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30.95" customHeight="1">
      <c r="A27" s="15" t="s">
        <v>74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ht="30.95" customHeight="1">
      <c r="A28" s="15" t="s">
        <v>75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Übersicht</vt:lpstr>
      <vt:lpstr>Transaktionen</vt:lpstr>
      <vt:lpstr>Bewertung</vt:lpstr>
      <vt:lpstr>Assets</vt:lpstr>
      <vt:lpstr>Berechnung</vt:lpstr>
      <vt:lpstr>Anleitung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2026-09-21T12:31:07Z</dcterms:created>
  <dcterms:modified xsi:type="dcterms:W3CDTF">2026-09-21T12:31:24Z</dcterms:modified>
</cp:coreProperties>
</file>