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8_{FD1EBA00-B281-4FB6-B86C-4698F60EDE50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Kalkulation" sheetId="2" r:id="rId1"/>
  </sheets>
  <calcPr calcId="181029"/>
</workbook>
</file>

<file path=xl/calcChain.xml><?xml version="1.0" encoding="utf-8"?>
<calcChain xmlns="http://schemas.openxmlformats.org/spreadsheetml/2006/main">
  <c r="B17" i="2" l="1"/>
  <c r="D615" i="2"/>
  <c r="J616" i="2" s="1"/>
  <c r="A615" i="2"/>
  <c r="A614" i="2"/>
  <c r="D614" i="2" s="1"/>
  <c r="F614" i="2" s="1"/>
  <c r="B608" i="2"/>
  <c r="A616" i="2" s="1"/>
  <c r="D616" i="2" s="1"/>
  <c r="O604" i="2"/>
  <c r="B604" i="2"/>
  <c r="O603" i="2"/>
  <c r="B603" i="2"/>
  <c r="O602" i="2"/>
  <c r="B602" i="2"/>
  <c r="O601" i="2"/>
  <c r="B601" i="2"/>
  <c r="O600" i="2"/>
  <c r="B600" i="2"/>
  <c r="O599" i="2"/>
  <c r="B599" i="2"/>
  <c r="O598" i="2"/>
  <c r="B598" i="2"/>
  <c r="O597" i="2"/>
  <c r="B597" i="2"/>
  <c r="O596" i="2"/>
  <c r="B596" i="2"/>
  <c r="O595" i="2"/>
  <c r="B595" i="2"/>
  <c r="O594" i="2"/>
  <c r="B594" i="2"/>
  <c r="O593" i="2"/>
  <c r="B593" i="2"/>
  <c r="O590" i="2"/>
  <c r="B590" i="2"/>
  <c r="O589" i="2"/>
  <c r="B589" i="2"/>
  <c r="O588" i="2"/>
  <c r="B588" i="2"/>
  <c r="O587" i="2"/>
  <c r="B587" i="2"/>
  <c r="O586" i="2"/>
  <c r="B586" i="2"/>
  <c r="O585" i="2"/>
  <c r="B585" i="2"/>
  <c r="O584" i="2"/>
  <c r="B584" i="2"/>
  <c r="O583" i="2"/>
  <c r="B583" i="2"/>
  <c r="O582" i="2"/>
  <c r="B582" i="2"/>
  <c r="O581" i="2"/>
  <c r="B581" i="2"/>
  <c r="O580" i="2"/>
  <c r="B580" i="2"/>
  <c r="O579" i="2"/>
  <c r="B579" i="2"/>
  <c r="O576" i="2"/>
  <c r="B576" i="2"/>
  <c r="O575" i="2"/>
  <c r="B575" i="2"/>
  <c r="O574" i="2"/>
  <c r="B574" i="2"/>
  <c r="O573" i="2"/>
  <c r="B573" i="2"/>
  <c r="O572" i="2"/>
  <c r="B572" i="2"/>
  <c r="O571" i="2"/>
  <c r="B571" i="2"/>
  <c r="O570" i="2"/>
  <c r="B570" i="2"/>
  <c r="O569" i="2"/>
  <c r="B569" i="2"/>
  <c r="O568" i="2"/>
  <c r="B568" i="2"/>
  <c r="O567" i="2"/>
  <c r="B567" i="2"/>
  <c r="O566" i="2"/>
  <c r="B566" i="2"/>
  <c r="O565" i="2"/>
  <c r="B565" i="2"/>
  <c r="O562" i="2"/>
  <c r="B562" i="2"/>
  <c r="O561" i="2"/>
  <c r="B561" i="2"/>
  <c r="O560" i="2"/>
  <c r="B560" i="2"/>
  <c r="O559" i="2"/>
  <c r="B559" i="2"/>
  <c r="O558" i="2"/>
  <c r="B558" i="2"/>
  <c r="O557" i="2"/>
  <c r="B557" i="2"/>
  <c r="O556" i="2"/>
  <c r="B556" i="2"/>
  <c r="O555" i="2"/>
  <c r="B555" i="2"/>
  <c r="O554" i="2"/>
  <c r="B554" i="2"/>
  <c r="O553" i="2"/>
  <c r="B553" i="2"/>
  <c r="O552" i="2"/>
  <c r="B552" i="2"/>
  <c r="O551" i="2"/>
  <c r="B551" i="2"/>
  <c r="O548" i="2"/>
  <c r="B548" i="2"/>
  <c r="O547" i="2"/>
  <c r="B547" i="2"/>
  <c r="O546" i="2"/>
  <c r="B546" i="2"/>
  <c r="O545" i="2"/>
  <c r="B545" i="2"/>
  <c r="O544" i="2"/>
  <c r="B544" i="2"/>
  <c r="O543" i="2"/>
  <c r="B543" i="2"/>
  <c r="O542" i="2"/>
  <c r="B542" i="2"/>
  <c r="O541" i="2"/>
  <c r="B541" i="2"/>
  <c r="O540" i="2"/>
  <c r="B540" i="2"/>
  <c r="O539" i="2"/>
  <c r="B539" i="2"/>
  <c r="O538" i="2"/>
  <c r="B538" i="2"/>
  <c r="O537" i="2"/>
  <c r="B537" i="2"/>
  <c r="O534" i="2"/>
  <c r="B534" i="2"/>
  <c r="O533" i="2"/>
  <c r="B533" i="2"/>
  <c r="O532" i="2"/>
  <c r="B532" i="2"/>
  <c r="O531" i="2"/>
  <c r="B531" i="2"/>
  <c r="O530" i="2"/>
  <c r="B530" i="2"/>
  <c r="O529" i="2"/>
  <c r="B529" i="2"/>
  <c r="O528" i="2"/>
  <c r="B528" i="2"/>
  <c r="O527" i="2"/>
  <c r="B527" i="2"/>
  <c r="O526" i="2"/>
  <c r="B526" i="2"/>
  <c r="O525" i="2"/>
  <c r="B525" i="2"/>
  <c r="O524" i="2"/>
  <c r="B524" i="2"/>
  <c r="O523" i="2"/>
  <c r="B523" i="2"/>
  <c r="O520" i="2"/>
  <c r="B520" i="2"/>
  <c r="O519" i="2"/>
  <c r="B519" i="2"/>
  <c r="O518" i="2"/>
  <c r="B518" i="2"/>
  <c r="O517" i="2"/>
  <c r="B517" i="2"/>
  <c r="O516" i="2"/>
  <c r="B516" i="2"/>
  <c r="O515" i="2"/>
  <c r="B515" i="2"/>
  <c r="O514" i="2"/>
  <c r="B514" i="2"/>
  <c r="O513" i="2"/>
  <c r="B513" i="2"/>
  <c r="O512" i="2"/>
  <c r="B512" i="2"/>
  <c r="O511" i="2"/>
  <c r="B511" i="2"/>
  <c r="O510" i="2"/>
  <c r="B510" i="2"/>
  <c r="O509" i="2"/>
  <c r="B509" i="2"/>
  <c r="O506" i="2"/>
  <c r="B506" i="2"/>
  <c r="O505" i="2"/>
  <c r="B505" i="2"/>
  <c r="O504" i="2"/>
  <c r="B504" i="2"/>
  <c r="O503" i="2"/>
  <c r="B503" i="2"/>
  <c r="O502" i="2"/>
  <c r="B502" i="2"/>
  <c r="O501" i="2"/>
  <c r="B501" i="2"/>
  <c r="O500" i="2"/>
  <c r="B500" i="2"/>
  <c r="O499" i="2"/>
  <c r="B499" i="2"/>
  <c r="O498" i="2"/>
  <c r="B498" i="2"/>
  <c r="O497" i="2"/>
  <c r="B497" i="2"/>
  <c r="O496" i="2"/>
  <c r="B496" i="2"/>
  <c r="O495" i="2"/>
  <c r="B495" i="2"/>
  <c r="O492" i="2"/>
  <c r="B492" i="2"/>
  <c r="O491" i="2"/>
  <c r="B491" i="2"/>
  <c r="O490" i="2"/>
  <c r="B490" i="2"/>
  <c r="O489" i="2"/>
  <c r="B489" i="2"/>
  <c r="O488" i="2"/>
  <c r="B488" i="2"/>
  <c r="O487" i="2"/>
  <c r="B487" i="2"/>
  <c r="O486" i="2"/>
  <c r="B486" i="2"/>
  <c r="O485" i="2"/>
  <c r="B485" i="2"/>
  <c r="O484" i="2"/>
  <c r="B484" i="2"/>
  <c r="O483" i="2"/>
  <c r="B483" i="2"/>
  <c r="O482" i="2"/>
  <c r="B482" i="2"/>
  <c r="O481" i="2"/>
  <c r="B481" i="2"/>
  <c r="O478" i="2"/>
  <c r="B478" i="2"/>
  <c r="O477" i="2"/>
  <c r="B477" i="2"/>
  <c r="O476" i="2"/>
  <c r="B476" i="2"/>
  <c r="O475" i="2"/>
  <c r="B475" i="2"/>
  <c r="O474" i="2"/>
  <c r="B474" i="2"/>
  <c r="O473" i="2"/>
  <c r="B473" i="2"/>
  <c r="O472" i="2"/>
  <c r="B472" i="2"/>
  <c r="O471" i="2"/>
  <c r="B471" i="2"/>
  <c r="O470" i="2"/>
  <c r="B470" i="2"/>
  <c r="O469" i="2"/>
  <c r="B469" i="2"/>
  <c r="O468" i="2"/>
  <c r="B468" i="2"/>
  <c r="O467" i="2"/>
  <c r="B467" i="2"/>
  <c r="O464" i="2"/>
  <c r="B464" i="2"/>
  <c r="O463" i="2"/>
  <c r="B463" i="2"/>
  <c r="O462" i="2"/>
  <c r="B462" i="2"/>
  <c r="O461" i="2"/>
  <c r="B461" i="2"/>
  <c r="O460" i="2"/>
  <c r="B460" i="2"/>
  <c r="O459" i="2"/>
  <c r="B459" i="2"/>
  <c r="O458" i="2"/>
  <c r="B458" i="2"/>
  <c r="O457" i="2"/>
  <c r="B457" i="2"/>
  <c r="O456" i="2"/>
  <c r="B456" i="2"/>
  <c r="O455" i="2"/>
  <c r="B455" i="2"/>
  <c r="O454" i="2"/>
  <c r="B454" i="2"/>
  <c r="O453" i="2"/>
  <c r="B453" i="2"/>
  <c r="O450" i="2"/>
  <c r="B450" i="2"/>
  <c r="O449" i="2"/>
  <c r="B449" i="2"/>
  <c r="O448" i="2"/>
  <c r="B448" i="2"/>
  <c r="O447" i="2"/>
  <c r="B447" i="2"/>
  <c r="O446" i="2"/>
  <c r="B446" i="2"/>
  <c r="O445" i="2"/>
  <c r="B445" i="2"/>
  <c r="O444" i="2"/>
  <c r="B444" i="2"/>
  <c r="O443" i="2"/>
  <c r="B443" i="2"/>
  <c r="O442" i="2"/>
  <c r="B442" i="2"/>
  <c r="O441" i="2"/>
  <c r="B441" i="2"/>
  <c r="O440" i="2"/>
  <c r="B440" i="2"/>
  <c r="O439" i="2"/>
  <c r="B439" i="2"/>
  <c r="O436" i="2"/>
  <c r="B436" i="2"/>
  <c r="O435" i="2"/>
  <c r="B435" i="2"/>
  <c r="O434" i="2"/>
  <c r="B434" i="2"/>
  <c r="O433" i="2"/>
  <c r="B433" i="2"/>
  <c r="O432" i="2"/>
  <c r="B432" i="2"/>
  <c r="O431" i="2"/>
  <c r="B431" i="2"/>
  <c r="O430" i="2"/>
  <c r="B430" i="2"/>
  <c r="O429" i="2"/>
  <c r="B429" i="2"/>
  <c r="O428" i="2"/>
  <c r="B428" i="2"/>
  <c r="O427" i="2"/>
  <c r="B427" i="2"/>
  <c r="O426" i="2"/>
  <c r="B426" i="2"/>
  <c r="O425" i="2"/>
  <c r="B425" i="2"/>
  <c r="O422" i="2"/>
  <c r="B422" i="2"/>
  <c r="O421" i="2"/>
  <c r="B421" i="2"/>
  <c r="O420" i="2"/>
  <c r="B420" i="2"/>
  <c r="O419" i="2"/>
  <c r="B419" i="2"/>
  <c r="O418" i="2"/>
  <c r="B418" i="2"/>
  <c r="O417" i="2"/>
  <c r="B417" i="2"/>
  <c r="O416" i="2"/>
  <c r="B416" i="2"/>
  <c r="O415" i="2"/>
  <c r="B415" i="2"/>
  <c r="O414" i="2"/>
  <c r="B414" i="2"/>
  <c r="O413" i="2"/>
  <c r="B413" i="2"/>
  <c r="O412" i="2"/>
  <c r="B412" i="2"/>
  <c r="O411" i="2"/>
  <c r="B411" i="2"/>
  <c r="O408" i="2"/>
  <c r="B408" i="2"/>
  <c r="O407" i="2"/>
  <c r="B407" i="2"/>
  <c r="O406" i="2"/>
  <c r="B406" i="2"/>
  <c r="O405" i="2"/>
  <c r="B405" i="2"/>
  <c r="O404" i="2"/>
  <c r="B404" i="2"/>
  <c r="O403" i="2"/>
  <c r="B403" i="2"/>
  <c r="O402" i="2"/>
  <c r="B402" i="2"/>
  <c r="O401" i="2"/>
  <c r="B401" i="2"/>
  <c r="O400" i="2"/>
  <c r="B400" i="2"/>
  <c r="O399" i="2"/>
  <c r="B399" i="2"/>
  <c r="O398" i="2"/>
  <c r="B398" i="2"/>
  <c r="O397" i="2"/>
  <c r="B397" i="2"/>
  <c r="O394" i="2"/>
  <c r="B394" i="2"/>
  <c r="O393" i="2"/>
  <c r="B393" i="2"/>
  <c r="O392" i="2"/>
  <c r="B392" i="2"/>
  <c r="O391" i="2"/>
  <c r="B391" i="2"/>
  <c r="O390" i="2"/>
  <c r="B390" i="2"/>
  <c r="O389" i="2"/>
  <c r="B389" i="2"/>
  <c r="O388" i="2"/>
  <c r="B388" i="2"/>
  <c r="O387" i="2"/>
  <c r="B387" i="2"/>
  <c r="O386" i="2"/>
  <c r="B386" i="2"/>
  <c r="O385" i="2"/>
  <c r="B385" i="2"/>
  <c r="O384" i="2"/>
  <c r="B384" i="2"/>
  <c r="O383" i="2"/>
  <c r="B383" i="2"/>
  <c r="O380" i="2"/>
  <c r="B380" i="2"/>
  <c r="O379" i="2"/>
  <c r="B379" i="2"/>
  <c r="O378" i="2"/>
  <c r="B378" i="2"/>
  <c r="O377" i="2"/>
  <c r="B377" i="2"/>
  <c r="O376" i="2"/>
  <c r="B376" i="2"/>
  <c r="O375" i="2"/>
  <c r="B375" i="2"/>
  <c r="O374" i="2"/>
  <c r="B374" i="2"/>
  <c r="O373" i="2"/>
  <c r="B373" i="2"/>
  <c r="O372" i="2"/>
  <c r="B372" i="2"/>
  <c r="O371" i="2"/>
  <c r="B371" i="2"/>
  <c r="O370" i="2"/>
  <c r="B370" i="2"/>
  <c r="O369" i="2"/>
  <c r="B369" i="2"/>
  <c r="O366" i="2"/>
  <c r="B366" i="2"/>
  <c r="O365" i="2"/>
  <c r="B365" i="2"/>
  <c r="O364" i="2"/>
  <c r="B364" i="2"/>
  <c r="O363" i="2"/>
  <c r="B363" i="2"/>
  <c r="O362" i="2"/>
  <c r="B362" i="2"/>
  <c r="O361" i="2"/>
  <c r="B361" i="2"/>
  <c r="O360" i="2"/>
  <c r="B360" i="2"/>
  <c r="O359" i="2"/>
  <c r="B359" i="2"/>
  <c r="O358" i="2"/>
  <c r="B358" i="2"/>
  <c r="O357" i="2"/>
  <c r="B357" i="2"/>
  <c r="O356" i="2"/>
  <c r="B356" i="2"/>
  <c r="O355" i="2"/>
  <c r="B355" i="2"/>
  <c r="O352" i="2"/>
  <c r="B352" i="2"/>
  <c r="O351" i="2"/>
  <c r="B351" i="2"/>
  <c r="O350" i="2"/>
  <c r="B350" i="2"/>
  <c r="O349" i="2"/>
  <c r="B349" i="2"/>
  <c r="O348" i="2"/>
  <c r="B348" i="2"/>
  <c r="O347" i="2"/>
  <c r="B347" i="2"/>
  <c r="O346" i="2"/>
  <c r="B346" i="2"/>
  <c r="O345" i="2"/>
  <c r="B345" i="2"/>
  <c r="O344" i="2"/>
  <c r="B344" i="2"/>
  <c r="O343" i="2"/>
  <c r="B343" i="2"/>
  <c r="O342" i="2"/>
  <c r="B342" i="2"/>
  <c r="O341" i="2"/>
  <c r="B341" i="2"/>
  <c r="O338" i="2"/>
  <c r="B338" i="2"/>
  <c r="O337" i="2"/>
  <c r="B337" i="2"/>
  <c r="O336" i="2"/>
  <c r="B336" i="2"/>
  <c r="O335" i="2"/>
  <c r="B335" i="2"/>
  <c r="O334" i="2"/>
  <c r="B334" i="2"/>
  <c r="O333" i="2"/>
  <c r="B333" i="2"/>
  <c r="O332" i="2"/>
  <c r="B332" i="2"/>
  <c r="O331" i="2"/>
  <c r="B331" i="2"/>
  <c r="O330" i="2"/>
  <c r="B330" i="2"/>
  <c r="O329" i="2"/>
  <c r="B329" i="2"/>
  <c r="O328" i="2"/>
  <c r="B328" i="2"/>
  <c r="O327" i="2"/>
  <c r="B327" i="2"/>
  <c r="O324" i="2"/>
  <c r="B324" i="2"/>
  <c r="O323" i="2"/>
  <c r="B323" i="2"/>
  <c r="O322" i="2"/>
  <c r="B322" i="2"/>
  <c r="O321" i="2"/>
  <c r="B321" i="2"/>
  <c r="O320" i="2"/>
  <c r="B320" i="2"/>
  <c r="O319" i="2"/>
  <c r="B319" i="2"/>
  <c r="O318" i="2"/>
  <c r="B318" i="2"/>
  <c r="O317" i="2"/>
  <c r="B317" i="2"/>
  <c r="O316" i="2"/>
  <c r="B316" i="2"/>
  <c r="O315" i="2"/>
  <c r="B315" i="2"/>
  <c r="O314" i="2"/>
  <c r="B314" i="2"/>
  <c r="O313" i="2"/>
  <c r="B313" i="2"/>
  <c r="O310" i="2"/>
  <c r="B310" i="2"/>
  <c r="O309" i="2"/>
  <c r="B309" i="2"/>
  <c r="O308" i="2"/>
  <c r="B308" i="2"/>
  <c r="O307" i="2"/>
  <c r="B307" i="2"/>
  <c r="O306" i="2"/>
  <c r="B306" i="2"/>
  <c r="O305" i="2"/>
  <c r="B305" i="2"/>
  <c r="O304" i="2"/>
  <c r="B304" i="2"/>
  <c r="O303" i="2"/>
  <c r="B303" i="2"/>
  <c r="O302" i="2"/>
  <c r="B302" i="2"/>
  <c r="O301" i="2"/>
  <c r="B301" i="2"/>
  <c r="O300" i="2"/>
  <c r="B300" i="2"/>
  <c r="O299" i="2"/>
  <c r="B299" i="2"/>
  <c r="O296" i="2"/>
  <c r="B296" i="2"/>
  <c r="O295" i="2"/>
  <c r="B295" i="2"/>
  <c r="O294" i="2"/>
  <c r="B294" i="2"/>
  <c r="O293" i="2"/>
  <c r="B293" i="2"/>
  <c r="O292" i="2"/>
  <c r="B292" i="2"/>
  <c r="O291" i="2"/>
  <c r="B291" i="2"/>
  <c r="O290" i="2"/>
  <c r="B290" i="2"/>
  <c r="O289" i="2"/>
  <c r="B289" i="2"/>
  <c r="O288" i="2"/>
  <c r="B288" i="2"/>
  <c r="O287" i="2"/>
  <c r="B287" i="2"/>
  <c r="O286" i="2"/>
  <c r="B286" i="2"/>
  <c r="O285" i="2"/>
  <c r="B285" i="2"/>
  <c r="O282" i="2"/>
  <c r="B282" i="2"/>
  <c r="O281" i="2"/>
  <c r="B281" i="2"/>
  <c r="O280" i="2"/>
  <c r="B280" i="2"/>
  <c r="O279" i="2"/>
  <c r="B279" i="2"/>
  <c r="O278" i="2"/>
  <c r="B278" i="2"/>
  <c r="O277" i="2"/>
  <c r="B277" i="2"/>
  <c r="O276" i="2"/>
  <c r="B276" i="2"/>
  <c r="O275" i="2"/>
  <c r="B275" i="2"/>
  <c r="O274" i="2"/>
  <c r="B274" i="2"/>
  <c r="O273" i="2"/>
  <c r="B273" i="2"/>
  <c r="O272" i="2"/>
  <c r="B272" i="2"/>
  <c r="O271" i="2"/>
  <c r="B271" i="2"/>
  <c r="O268" i="2"/>
  <c r="B268" i="2"/>
  <c r="O267" i="2"/>
  <c r="B267" i="2"/>
  <c r="O266" i="2"/>
  <c r="B266" i="2"/>
  <c r="O265" i="2"/>
  <c r="B265" i="2"/>
  <c r="O264" i="2"/>
  <c r="B264" i="2"/>
  <c r="O263" i="2"/>
  <c r="B263" i="2"/>
  <c r="O262" i="2"/>
  <c r="B262" i="2"/>
  <c r="O261" i="2"/>
  <c r="B261" i="2"/>
  <c r="O260" i="2"/>
  <c r="B260" i="2"/>
  <c r="O259" i="2"/>
  <c r="B259" i="2"/>
  <c r="O258" i="2"/>
  <c r="B258" i="2"/>
  <c r="O257" i="2"/>
  <c r="B257" i="2"/>
  <c r="O254" i="2"/>
  <c r="B254" i="2"/>
  <c r="O253" i="2"/>
  <c r="B253" i="2"/>
  <c r="O252" i="2"/>
  <c r="B252" i="2"/>
  <c r="O251" i="2"/>
  <c r="B251" i="2"/>
  <c r="O250" i="2"/>
  <c r="B250" i="2"/>
  <c r="O249" i="2"/>
  <c r="B249" i="2"/>
  <c r="O248" i="2"/>
  <c r="B248" i="2"/>
  <c r="O247" i="2"/>
  <c r="B247" i="2"/>
  <c r="O246" i="2"/>
  <c r="B246" i="2"/>
  <c r="O245" i="2"/>
  <c r="B245" i="2"/>
  <c r="O244" i="2"/>
  <c r="B244" i="2"/>
  <c r="O243" i="2"/>
  <c r="B243" i="2"/>
  <c r="O240" i="2"/>
  <c r="B240" i="2"/>
  <c r="O239" i="2"/>
  <c r="B239" i="2"/>
  <c r="O238" i="2"/>
  <c r="B238" i="2"/>
  <c r="O237" i="2"/>
  <c r="B237" i="2"/>
  <c r="O236" i="2"/>
  <c r="B236" i="2"/>
  <c r="O235" i="2"/>
  <c r="B235" i="2"/>
  <c r="O234" i="2"/>
  <c r="B234" i="2"/>
  <c r="O233" i="2"/>
  <c r="B233" i="2"/>
  <c r="O232" i="2"/>
  <c r="B232" i="2"/>
  <c r="O231" i="2"/>
  <c r="B231" i="2"/>
  <c r="O230" i="2"/>
  <c r="B230" i="2"/>
  <c r="O229" i="2"/>
  <c r="B229" i="2"/>
  <c r="O226" i="2"/>
  <c r="B226" i="2"/>
  <c r="O225" i="2"/>
  <c r="B225" i="2"/>
  <c r="O224" i="2"/>
  <c r="B224" i="2"/>
  <c r="O223" i="2"/>
  <c r="B223" i="2"/>
  <c r="O222" i="2"/>
  <c r="B222" i="2"/>
  <c r="O221" i="2"/>
  <c r="B221" i="2"/>
  <c r="O220" i="2"/>
  <c r="B220" i="2"/>
  <c r="O219" i="2"/>
  <c r="B219" i="2"/>
  <c r="O218" i="2"/>
  <c r="B218" i="2"/>
  <c r="O217" i="2"/>
  <c r="B217" i="2"/>
  <c r="O216" i="2"/>
  <c r="B216" i="2"/>
  <c r="O215" i="2"/>
  <c r="B215" i="2"/>
  <c r="O212" i="2"/>
  <c r="B212" i="2"/>
  <c r="O211" i="2"/>
  <c r="B211" i="2"/>
  <c r="O210" i="2"/>
  <c r="B210" i="2"/>
  <c r="O209" i="2"/>
  <c r="B209" i="2"/>
  <c r="O208" i="2"/>
  <c r="B208" i="2"/>
  <c r="O207" i="2"/>
  <c r="B207" i="2"/>
  <c r="O206" i="2"/>
  <c r="B206" i="2"/>
  <c r="O205" i="2"/>
  <c r="B205" i="2"/>
  <c r="O204" i="2"/>
  <c r="B204" i="2"/>
  <c r="O203" i="2"/>
  <c r="B203" i="2"/>
  <c r="O202" i="2"/>
  <c r="B202" i="2"/>
  <c r="O201" i="2"/>
  <c r="B201" i="2"/>
  <c r="O198" i="2"/>
  <c r="B198" i="2"/>
  <c r="O197" i="2"/>
  <c r="B197" i="2"/>
  <c r="O196" i="2"/>
  <c r="B196" i="2"/>
  <c r="O195" i="2"/>
  <c r="B195" i="2"/>
  <c r="O194" i="2"/>
  <c r="B194" i="2"/>
  <c r="O193" i="2"/>
  <c r="B193" i="2"/>
  <c r="O192" i="2"/>
  <c r="B192" i="2"/>
  <c r="O191" i="2"/>
  <c r="B191" i="2"/>
  <c r="O190" i="2"/>
  <c r="B190" i="2"/>
  <c r="O189" i="2"/>
  <c r="B189" i="2"/>
  <c r="O188" i="2"/>
  <c r="B188" i="2"/>
  <c r="O187" i="2"/>
  <c r="B187" i="2"/>
  <c r="O184" i="2"/>
  <c r="B184" i="2"/>
  <c r="O183" i="2"/>
  <c r="B183" i="2"/>
  <c r="O182" i="2"/>
  <c r="B182" i="2"/>
  <c r="O181" i="2"/>
  <c r="B181" i="2"/>
  <c r="O180" i="2"/>
  <c r="B180" i="2"/>
  <c r="O179" i="2"/>
  <c r="B179" i="2"/>
  <c r="O178" i="2"/>
  <c r="B178" i="2"/>
  <c r="O177" i="2"/>
  <c r="B177" i="2"/>
  <c r="O176" i="2"/>
  <c r="B176" i="2"/>
  <c r="O175" i="2"/>
  <c r="B175" i="2"/>
  <c r="O174" i="2"/>
  <c r="B174" i="2"/>
  <c r="O173" i="2"/>
  <c r="B173" i="2"/>
  <c r="O170" i="2"/>
  <c r="B170" i="2"/>
  <c r="O169" i="2"/>
  <c r="B169" i="2"/>
  <c r="O168" i="2"/>
  <c r="B168" i="2"/>
  <c r="O167" i="2"/>
  <c r="B167" i="2"/>
  <c r="O166" i="2"/>
  <c r="B166" i="2"/>
  <c r="O165" i="2"/>
  <c r="B165" i="2"/>
  <c r="O164" i="2"/>
  <c r="B164" i="2"/>
  <c r="O163" i="2"/>
  <c r="B163" i="2"/>
  <c r="O162" i="2"/>
  <c r="B162" i="2"/>
  <c r="O161" i="2"/>
  <c r="B161" i="2"/>
  <c r="O160" i="2"/>
  <c r="B160" i="2"/>
  <c r="O159" i="2"/>
  <c r="B159" i="2"/>
  <c r="O156" i="2"/>
  <c r="B156" i="2"/>
  <c r="O155" i="2"/>
  <c r="B155" i="2"/>
  <c r="O154" i="2"/>
  <c r="B154" i="2"/>
  <c r="O153" i="2"/>
  <c r="B153" i="2"/>
  <c r="O152" i="2"/>
  <c r="B152" i="2"/>
  <c r="O151" i="2"/>
  <c r="B151" i="2"/>
  <c r="O150" i="2"/>
  <c r="B150" i="2"/>
  <c r="O149" i="2"/>
  <c r="B149" i="2"/>
  <c r="O148" i="2"/>
  <c r="B148" i="2"/>
  <c r="O147" i="2"/>
  <c r="B147" i="2"/>
  <c r="O146" i="2"/>
  <c r="B146" i="2"/>
  <c r="O145" i="2"/>
  <c r="B145" i="2"/>
  <c r="O142" i="2"/>
  <c r="B142" i="2"/>
  <c r="O141" i="2"/>
  <c r="B141" i="2"/>
  <c r="O140" i="2"/>
  <c r="B140" i="2"/>
  <c r="O139" i="2"/>
  <c r="B139" i="2"/>
  <c r="O138" i="2"/>
  <c r="B138" i="2"/>
  <c r="O137" i="2"/>
  <c r="B137" i="2"/>
  <c r="O136" i="2"/>
  <c r="B136" i="2"/>
  <c r="O135" i="2"/>
  <c r="B135" i="2"/>
  <c r="O134" i="2"/>
  <c r="B134" i="2"/>
  <c r="O133" i="2"/>
  <c r="B133" i="2"/>
  <c r="O132" i="2"/>
  <c r="B132" i="2"/>
  <c r="O131" i="2"/>
  <c r="B131" i="2"/>
  <c r="O128" i="2"/>
  <c r="B128" i="2"/>
  <c r="O127" i="2"/>
  <c r="B127" i="2"/>
  <c r="O126" i="2"/>
  <c r="B126" i="2"/>
  <c r="O125" i="2"/>
  <c r="B125" i="2"/>
  <c r="O124" i="2"/>
  <c r="B124" i="2"/>
  <c r="O123" i="2"/>
  <c r="B123" i="2"/>
  <c r="O122" i="2"/>
  <c r="B122" i="2"/>
  <c r="O121" i="2"/>
  <c r="B121" i="2"/>
  <c r="O120" i="2"/>
  <c r="B120" i="2"/>
  <c r="O119" i="2"/>
  <c r="B119" i="2"/>
  <c r="O118" i="2"/>
  <c r="B118" i="2"/>
  <c r="O117" i="2"/>
  <c r="B117" i="2"/>
  <c r="O114" i="2"/>
  <c r="B114" i="2"/>
  <c r="O113" i="2"/>
  <c r="B113" i="2"/>
  <c r="O112" i="2"/>
  <c r="B112" i="2"/>
  <c r="O111" i="2"/>
  <c r="B111" i="2"/>
  <c r="O110" i="2"/>
  <c r="B110" i="2"/>
  <c r="O109" i="2"/>
  <c r="B109" i="2"/>
  <c r="O108" i="2"/>
  <c r="B108" i="2"/>
  <c r="O107" i="2"/>
  <c r="B107" i="2"/>
  <c r="O106" i="2"/>
  <c r="B106" i="2"/>
  <c r="O105" i="2"/>
  <c r="B105" i="2"/>
  <c r="O104" i="2"/>
  <c r="B104" i="2"/>
  <c r="O103" i="2"/>
  <c r="B103" i="2"/>
  <c r="O100" i="2"/>
  <c r="B100" i="2"/>
  <c r="O99" i="2"/>
  <c r="B99" i="2"/>
  <c r="O98" i="2"/>
  <c r="B98" i="2"/>
  <c r="O97" i="2"/>
  <c r="B97" i="2"/>
  <c r="O96" i="2"/>
  <c r="B96" i="2"/>
  <c r="O95" i="2"/>
  <c r="B95" i="2"/>
  <c r="O94" i="2"/>
  <c r="B94" i="2"/>
  <c r="O93" i="2"/>
  <c r="B93" i="2"/>
  <c r="O92" i="2"/>
  <c r="B92" i="2"/>
  <c r="O91" i="2"/>
  <c r="B91" i="2"/>
  <c r="O90" i="2"/>
  <c r="B90" i="2"/>
  <c r="O89" i="2"/>
  <c r="B89" i="2"/>
  <c r="O86" i="2"/>
  <c r="B86" i="2"/>
  <c r="O85" i="2"/>
  <c r="B85" i="2"/>
  <c r="O84" i="2"/>
  <c r="B84" i="2"/>
  <c r="O83" i="2"/>
  <c r="B83" i="2"/>
  <c r="O82" i="2"/>
  <c r="B82" i="2"/>
  <c r="O81" i="2"/>
  <c r="B81" i="2"/>
  <c r="O80" i="2"/>
  <c r="B80" i="2"/>
  <c r="O79" i="2"/>
  <c r="B79" i="2"/>
  <c r="O78" i="2"/>
  <c r="B78" i="2"/>
  <c r="O77" i="2"/>
  <c r="B77" i="2"/>
  <c r="O76" i="2"/>
  <c r="B76" i="2"/>
  <c r="O75" i="2"/>
  <c r="B75" i="2"/>
  <c r="O72" i="2"/>
  <c r="B72" i="2"/>
  <c r="O71" i="2"/>
  <c r="B71" i="2"/>
  <c r="O70" i="2"/>
  <c r="B70" i="2"/>
  <c r="O69" i="2"/>
  <c r="B69" i="2"/>
  <c r="O68" i="2"/>
  <c r="B68" i="2"/>
  <c r="O67" i="2"/>
  <c r="B67" i="2"/>
  <c r="O66" i="2"/>
  <c r="B66" i="2"/>
  <c r="O65" i="2"/>
  <c r="B65" i="2"/>
  <c r="O64" i="2"/>
  <c r="B64" i="2"/>
  <c r="O63" i="2"/>
  <c r="B63" i="2"/>
  <c r="O62" i="2"/>
  <c r="B62" i="2"/>
  <c r="O61" i="2"/>
  <c r="B61" i="2"/>
  <c r="O58" i="2"/>
  <c r="B58" i="2"/>
  <c r="O57" i="2"/>
  <c r="B57" i="2"/>
  <c r="O56" i="2"/>
  <c r="B56" i="2"/>
  <c r="O55" i="2"/>
  <c r="B55" i="2"/>
  <c r="O54" i="2"/>
  <c r="B54" i="2"/>
  <c r="O53" i="2"/>
  <c r="B53" i="2"/>
  <c r="O52" i="2"/>
  <c r="B52" i="2"/>
  <c r="O51" i="2"/>
  <c r="B51" i="2"/>
  <c r="O50" i="2"/>
  <c r="B50" i="2"/>
  <c r="O49" i="2"/>
  <c r="B49" i="2"/>
  <c r="O48" i="2"/>
  <c r="B48" i="2"/>
  <c r="O47" i="2"/>
  <c r="B47" i="2"/>
  <c r="O44" i="2"/>
  <c r="B44" i="2"/>
  <c r="O43" i="2"/>
  <c r="B43" i="2"/>
  <c r="O42" i="2"/>
  <c r="B42" i="2"/>
  <c r="O41" i="2"/>
  <c r="B41" i="2"/>
  <c r="O40" i="2"/>
  <c r="B40" i="2"/>
  <c r="O39" i="2"/>
  <c r="B39" i="2"/>
  <c r="O38" i="2"/>
  <c r="B38" i="2"/>
  <c r="O37" i="2"/>
  <c r="B37" i="2"/>
  <c r="O36" i="2"/>
  <c r="B36" i="2"/>
  <c r="O35" i="2"/>
  <c r="B35" i="2"/>
  <c r="O34" i="2"/>
  <c r="B34" i="2"/>
  <c r="O33" i="2"/>
  <c r="B33" i="2"/>
  <c r="O30" i="2"/>
  <c r="B30" i="2"/>
  <c r="O29" i="2"/>
  <c r="B29" i="2"/>
  <c r="O28" i="2"/>
  <c r="B28" i="2"/>
  <c r="O27" i="2"/>
  <c r="B27" i="2"/>
  <c r="O26" i="2"/>
  <c r="B26" i="2"/>
  <c r="O25" i="2"/>
  <c r="B25" i="2"/>
  <c r="O24" i="2"/>
  <c r="B24" i="2"/>
  <c r="O23" i="2"/>
  <c r="B23" i="2"/>
  <c r="O22" i="2"/>
  <c r="B22" i="2"/>
  <c r="O21" i="2"/>
  <c r="K21" i="2"/>
  <c r="B21" i="2"/>
  <c r="O20" i="2"/>
  <c r="B20" i="2"/>
  <c r="O19" i="2"/>
  <c r="B19" i="2"/>
  <c r="O16" i="2"/>
  <c r="B16" i="2"/>
  <c r="O15" i="2"/>
  <c r="B15" i="2"/>
  <c r="O14" i="2"/>
  <c r="B14" i="2"/>
  <c r="O13" i="2"/>
  <c r="B13" i="2"/>
  <c r="O12" i="2"/>
  <c r="B12" i="2"/>
  <c r="O11" i="2"/>
  <c r="B11" i="2"/>
  <c r="O10" i="2"/>
  <c r="B10" i="2"/>
  <c r="O9" i="2"/>
  <c r="B9" i="2"/>
  <c r="O8" i="2"/>
  <c r="B8" i="2"/>
  <c r="O7" i="2"/>
  <c r="B7" i="2"/>
  <c r="O6" i="2"/>
  <c r="B6" i="2"/>
  <c r="O5" i="2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9" i="2" s="1"/>
  <c r="P20" i="2" s="1"/>
  <c r="B5" i="2"/>
  <c r="C5" i="2" s="1"/>
  <c r="O3" i="2"/>
  <c r="G3" i="2"/>
  <c r="G9" i="2" s="1"/>
  <c r="C3" i="2"/>
  <c r="O2" i="2"/>
  <c r="I2" i="2"/>
  <c r="D2" i="2"/>
  <c r="G8" i="2" l="1"/>
  <c r="P21" i="2"/>
  <c r="P22" i="2" s="1"/>
  <c r="P23" i="2" s="1"/>
  <c r="P24" i="2" s="1"/>
  <c r="P25" i="2" s="1"/>
  <c r="P26" i="2" s="1"/>
  <c r="P27" i="2" s="1"/>
  <c r="P28" i="2" s="1"/>
  <c r="P29" i="2" s="1"/>
  <c r="P30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17" i="2" s="1"/>
  <c r="P118" i="2" s="1"/>
  <c r="P119" i="2" s="1"/>
  <c r="P120" i="2" s="1"/>
  <c r="P121" i="2" s="1"/>
  <c r="P122" i="2" s="1"/>
  <c r="P123" i="2" s="1"/>
  <c r="P124" i="2" s="1"/>
  <c r="P125" i="2" s="1"/>
  <c r="P126" i="2" s="1"/>
  <c r="P127" i="2" s="1"/>
  <c r="P128" i="2" s="1"/>
  <c r="P131" i="2" s="1"/>
  <c r="P132" i="2" s="1"/>
  <c r="P133" i="2" s="1"/>
  <c r="P134" i="2" s="1"/>
  <c r="P135" i="2" s="1"/>
  <c r="P136" i="2" s="1"/>
  <c r="P137" i="2" s="1"/>
  <c r="P138" i="2" s="1"/>
  <c r="P139" i="2" s="1"/>
  <c r="P140" i="2" s="1"/>
  <c r="P141" i="2" s="1"/>
  <c r="P142" i="2" s="1"/>
  <c r="P145" i="2" s="1"/>
  <c r="P146" i="2" s="1"/>
  <c r="P147" i="2" s="1"/>
  <c r="P148" i="2" s="1"/>
  <c r="P149" i="2" s="1"/>
  <c r="P150" i="2" s="1"/>
  <c r="P151" i="2" s="1"/>
  <c r="P152" i="2" s="1"/>
  <c r="P153" i="2" s="1"/>
  <c r="P154" i="2" s="1"/>
  <c r="P155" i="2" s="1"/>
  <c r="P156" i="2" s="1"/>
  <c r="P159" i="2" s="1"/>
  <c r="P160" i="2" s="1"/>
  <c r="P161" i="2" s="1"/>
  <c r="P162" i="2" s="1"/>
  <c r="P163" i="2" s="1"/>
  <c r="P164" i="2" s="1"/>
  <c r="P165" i="2" s="1"/>
  <c r="P166" i="2" s="1"/>
  <c r="P167" i="2" s="1"/>
  <c r="P168" i="2" s="1"/>
  <c r="P169" i="2" s="1"/>
  <c r="P170" i="2" s="1"/>
  <c r="P173" i="2" s="1"/>
  <c r="P174" i="2" s="1"/>
  <c r="P175" i="2" s="1"/>
  <c r="P176" i="2" s="1"/>
  <c r="P177" i="2" s="1"/>
  <c r="P178" i="2" s="1"/>
  <c r="P179" i="2" s="1"/>
  <c r="P180" i="2" s="1"/>
  <c r="P181" i="2" s="1"/>
  <c r="P182" i="2" s="1"/>
  <c r="P183" i="2" s="1"/>
  <c r="P184" i="2" s="1"/>
  <c r="P187" i="2" s="1"/>
  <c r="P188" i="2" s="1"/>
  <c r="P189" i="2" s="1"/>
  <c r="P190" i="2" s="1"/>
  <c r="P191" i="2" s="1"/>
  <c r="P192" i="2" s="1"/>
  <c r="P193" i="2" s="1"/>
  <c r="P194" i="2" s="1"/>
  <c r="P195" i="2" s="1"/>
  <c r="P196" i="2" s="1"/>
  <c r="P197" i="2" s="1"/>
  <c r="P198" i="2" s="1"/>
  <c r="P201" i="2" s="1"/>
  <c r="P202" i="2" s="1"/>
  <c r="P203" i="2" s="1"/>
  <c r="P204" i="2" s="1"/>
  <c r="P205" i="2" s="1"/>
  <c r="P206" i="2" s="1"/>
  <c r="P207" i="2" s="1"/>
  <c r="P208" i="2" s="1"/>
  <c r="P209" i="2" s="1"/>
  <c r="P210" i="2" s="1"/>
  <c r="P211" i="2" s="1"/>
  <c r="P212" i="2" s="1"/>
  <c r="P215" i="2" s="1"/>
  <c r="P216" i="2" s="1"/>
  <c r="P217" i="2" s="1"/>
  <c r="P218" i="2" s="1"/>
  <c r="P219" i="2" s="1"/>
  <c r="P220" i="2" s="1"/>
  <c r="P221" i="2" s="1"/>
  <c r="P222" i="2" s="1"/>
  <c r="P223" i="2" s="1"/>
  <c r="P224" i="2" s="1"/>
  <c r="P225" i="2" s="1"/>
  <c r="P226" i="2" s="1"/>
  <c r="P229" i="2" s="1"/>
  <c r="P230" i="2" s="1"/>
  <c r="P231" i="2" s="1"/>
  <c r="P232" i="2" s="1"/>
  <c r="P233" i="2" s="1"/>
  <c r="P234" i="2" s="1"/>
  <c r="P235" i="2" s="1"/>
  <c r="P236" i="2" s="1"/>
  <c r="P237" i="2" s="1"/>
  <c r="P238" i="2" s="1"/>
  <c r="P239" i="2" s="1"/>
  <c r="P240" i="2" s="1"/>
  <c r="P243" i="2" s="1"/>
  <c r="P244" i="2" s="1"/>
  <c r="P245" i="2" s="1"/>
  <c r="P246" i="2" s="1"/>
  <c r="P247" i="2" s="1"/>
  <c r="P248" i="2" s="1"/>
  <c r="P249" i="2" s="1"/>
  <c r="P250" i="2" s="1"/>
  <c r="P251" i="2" s="1"/>
  <c r="P252" i="2" s="1"/>
  <c r="P253" i="2" s="1"/>
  <c r="P254" i="2" s="1"/>
  <c r="P257" i="2" s="1"/>
  <c r="P258" i="2" s="1"/>
  <c r="P259" i="2" s="1"/>
  <c r="P260" i="2" s="1"/>
  <c r="P261" i="2" s="1"/>
  <c r="P262" i="2" s="1"/>
  <c r="P263" i="2" s="1"/>
  <c r="P264" i="2" s="1"/>
  <c r="P265" i="2" s="1"/>
  <c r="P266" i="2" s="1"/>
  <c r="P267" i="2" s="1"/>
  <c r="P268" i="2" s="1"/>
  <c r="P271" i="2" s="1"/>
  <c r="P272" i="2" s="1"/>
  <c r="P273" i="2" s="1"/>
  <c r="P274" i="2" s="1"/>
  <c r="P275" i="2" s="1"/>
  <c r="P276" i="2" s="1"/>
  <c r="P277" i="2" s="1"/>
  <c r="P278" i="2" s="1"/>
  <c r="P279" i="2" s="1"/>
  <c r="P280" i="2" s="1"/>
  <c r="P281" i="2" s="1"/>
  <c r="P282" i="2" s="1"/>
  <c r="P285" i="2" s="1"/>
  <c r="P286" i="2" s="1"/>
  <c r="P287" i="2" s="1"/>
  <c r="P288" i="2" s="1"/>
  <c r="P289" i="2" s="1"/>
  <c r="P290" i="2" s="1"/>
  <c r="P291" i="2" s="1"/>
  <c r="P292" i="2" s="1"/>
  <c r="P293" i="2" s="1"/>
  <c r="P294" i="2" s="1"/>
  <c r="P295" i="2" s="1"/>
  <c r="P296" i="2" s="1"/>
  <c r="P299" i="2" s="1"/>
  <c r="P300" i="2" s="1"/>
  <c r="P301" i="2" s="1"/>
  <c r="P302" i="2" s="1"/>
  <c r="P303" i="2" s="1"/>
  <c r="P304" i="2" s="1"/>
  <c r="P305" i="2" s="1"/>
  <c r="P306" i="2" s="1"/>
  <c r="P307" i="2" s="1"/>
  <c r="P308" i="2" s="1"/>
  <c r="P309" i="2" s="1"/>
  <c r="P310" i="2" s="1"/>
  <c r="P313" i="2" s="1"/>
  <c r="P314" i="2" s="1"/>
  <c r="P315" i="2" s="1"/>
  <c r="P316" i="2" s="1"/>
  <c r="P317" i="2" s="1"/>
  <c r="P318" i="2" s="1"/>
  <c r="P319" i="2" s="1"/>
  <c r="P320" i="2" s="1"/>
  <c r="P321" i="2" s="1"/>
  <c r="P322" i="2" s="1"/>
  <c r="P323" i="2" s="1"/>
  <c r="P324" i="2" s="1"/>
  <c r="P327" i="2" s="1"/>
  <c r="P328" i="2" s="1"/>
  <c r="P329" i="2" s="1"/>
  <c r="P330" i="2" s="1"/>
  <c r="P331" i="2" s="1"/>
  <c r="P332" i="2" s="1"/>
  <c r="P333" i="2" s="1"/>
  <c r="P334" i="2" s="1"/>
  <c r="P335" i="2" s="1"/>
  <c r="P336" i="2" s="1"/>
  <c r="P337" i="2" s="1"/>
  <c r="P338" i="2" s="1"/>
  <c r="P341" i="2" s="1"/>
  <c r="P342" i="2" s="1"/>
  <c r="P343" i="2" s="1"/>
  <c r="P344" i="2" s="1"/>
  <c r="P345" i="2" s="1"/>
  <c r="P346" i="2" s="1"/>
  <c r="P347" i="2" s="1"/>
  <c r="P348" i="2" s="1"/>
  <c r="P349" i="2" s="1"/>
  <c r="P350" i="2" s="1"/>
  <c r="P351" i="2" s="1"/>
  <c r="P352" i="2" s="1"/>
  <c r="P355" i="2" s="1"/>
  <c r="P356" i="2" s="1"/>
  <c r="P357" i="2" s="1"/>
  <c r="P358" i="2" s="1"/>
  <c r="P359" i="2" s="1"/>
  <c r="P360" i="2" s="1"/>
  <c r="P361" i="2" s="1"/>
  <c r="P362" i="2" s="1"/>
  <c r="P363" i="2" s="1"/>
  <c r="P364" i="2" s="1"/>
  <c r="P365" i="2" s="1"/>
  <c r="P366" i="2" s="1"/>
  <c r="P369" i="2" s="1"/>
  <c r="P370" i="2" s="1"/>
  <c r="P371" i="2" s="1"/>
  <c r="P372" i="2" s="1"/>
  <c r="P373" i="2" s="1"/>
  <c r="P374" i="2" s="1"/>
  <c r="P375" i="2" s="1"/>
  <c r="P376" i="2" s="1"/>
  <c r="P377" i="2" s="1"/>
  <c r="P378" i="2" s="1"/>
  <c r="P379" i="2" s="1"/>
  <c r="P380" i="2" s="1"/>
  <c r="P383" i="2" s="1"/>
  <c r="P384" i="2" s="1"/>
  <c r="P385" i="2" s="1"/>
  <c r="P386" i="2" s="1"/>
  <c r="P387" i="2" s="1"/>
  <c r="P388" i="2" s="1"/>
  <c r="P389" i="2" s="1"/>
  <c r="P390" i="2" s="1"/>
  <c r="P391" i="2" s="1"/>
  <c r="P392" i="2" s="1"/>
  <c r="P393" i="2" s="1"/>
  <c r="P394" i="2" s="1"/>
  <c r="P397" i="2" s="1"/>
  <c r="P398" i="2" s="1"/>
  <c r="P399" i="2" s="1"/>
  <c r="P400" i="2" s="1"/>
  <c r="P401" i="2" s="1"/>
  <c r="P402" i="2" s="1"/>
  <c r="P403" i="2" s="1"/>
  <c r="P404" i="2" s="1"/>
  <c r="P405" i="2" s="1"/>
  <c r="P406" i="2" s="1"/>
  <c r="P407" i="2" s="1"/>
  <c r="P408" i="2" s="1"/>
  <c r="P411" i="2" s="1"/>
  <c r="P412" i="2" s="1"/>
  <c r="P413" i="2" s="1"/>
  <c r="P414" i="2" s="1"/>
  <c r="P415" i="2" s="1"/>
  <c r="P416" i="2" s="1"/>
  <c r="P417" i="2" s="1"/>
  <c r="P418" i="2" s="1"/>
  <c r="P419" i="2" s="1"/>
  <c r="P420" i="2" s="1"/>
  <c r="P421" i="2" s="1"/>
  <c r="P422" i="2" s="1"/>
  <c r="P425" i="2" s="1"/>
  <c r="P426" i="2" s="1"/>
  <c r="P427" i="2" s="1"/>
  <c r="P428" i="2" s="1"/>
  <c r="P429" i="2" s="1"/>
  <c r="P430" i="2" s="1"/>
  <c r="P431" i="2" s="1"/>
  <c r="P432" i="2" s="1"/>
  <c r="P433" i="2" s="1"/>
  <c r="P434" i="2" s="1"/>
  <c r="P435" i="2" s="1"/>
  <c r="P436" i="2" s="1"/>
  <c r="P439" i="2" s="1"/>
  <c r="P440" i="2" s="1"/>
  <c r="P441" i="2" s="1"/>
  <c r="P442" i="2" s="1"/>
  <c r="P443" i="2" s="1"/>
  <c r="P444" i="2" s="1"/>
  <c r="P445" i="2" s="1"/>
  <c r="P446" i="2" s="1"/>
  <c r="P447" i="2" s="1"/>
  <c r="P448" i="2" s="1"/>
  <c r="P449" i="2" s="1"/>
  <c r="P450" i="2" s="1"/>
  <c r="P453" i="2" s="1"/>
  <c r="P454" i="2" s="1"/>
  <c r="P455" i="2" s="1"/>
  <c r="P456" i="2" s="1"/>
  <c r="P457" i="2" s="1"/>
  <c r="P458" i="2" s="1"/>
  <c r="P459" i="2" s="1"/>
  <c r="P460" i="2" s="1"/>
  <c r="P461" i="2" s="1"/>
  <c r="P462" i="2" s="1"/>
  <c r="P463" i="2" s="1"/>
  <c r="P464" i="2" s="1"/>
  <c r="P467" i="2" s="1"/>
  <c r="P468" i="2" s="1"/>
  <c r="P469" i="2" s="1"/>
  <c r="P470" i="2" s="1"/>
  <c r="P471" i="2" s="1"/>
  <c r="P472" i="2" s="1"/>
  <c r="P473" i="2" s="1"/>
  <c r="P474" i="2" s="1"/>
  <c r="P475" i="2" s="1"/>
  <c r="P476" i="2" s="1"/>
  <c r="P477" i="2" s="1"/>
  <c r="P478" i="2" s="1"/>
  <c r="P481" i="2" s="1"/>
  <c r="P482" i="2" s="1"/>
  <c r="P483" i="2" s="1"/>
  <c r="P484" i="2" s="1"/>
  <c r="P485" i="2" s="1"/>
  <c r="P486" i="2" s="1"/>
  <c r="P487" i="2" s="1"/>
  <c r="P488" i="2" s="1"/>
  <c r="P489" i="2" s="1"/>
  <c r="P490" i="2" s="1"/>
  <c r="P491" i="2" s="1"/>
  <c r="P492" i="2" s="1"/>
  <c r="P495" i="2" s="1"/>
  <c r="P496" i="2" s="1"/>
  <c r="P497" i="2" s="1"/>
  <c r="P498" i="2" s="1"/>
  <c r="P499" i="2" s="1"/>
  <c r="P500" i="2" s="1"/>
  <c r="P501" i="2" s="1"/>
  <c r="P502" i="2" s="1"/>
  <c r="P503" i="2" s="1"/>
  <c r="P504" i="2" s="1"/>
  <c r="P505" i="2" s="1"/>
  <c r="P506" i="2" s="1"/>
  <c r="P509" i="2" s="1"/>
  <c r="P510" i="2" s="1"/>
  <c r="P511" i="2" s="1"/>
  <c r="P512" i="2" s="1"/>
  <c r="P513" i="2" s="1"/>
  <c r="P514" i="2" s="1"/>
  <c r="P515" i="2" s="1"/>
  <c r="P516" i="2" s="1"/>
  <c r="P517" i="2" s="1"/>
  <c r="P518" i="2" s="1"/>
  <c r="P519" i="2" s="1"/>
  <c r="P520" i="2" s="1"/>
  <c r="P523" i="2" s="1"/>
  <c r="P524" i="2" s="1"/>
  <c r="P525" i="2" s="1"/>
  <c r="P526" i="2" s="1"/>
  <c r="P527" i="2" s="1"/>
  <c r="P528" i="2" s="1"/>
  <c r="P529" i="2" s="1"/>
  <c r="P530" i="2" s="1"/>
  <c r="P531" i="2" s="1"/>
  <c r="P532" i="2" s="1"/>
  <c r="P533" i="2" s="1"/>
  <c r="P534" i="2" s="1"/>
  <c r="P537" i="2" s="1"/>
  <c r="P538" i="2" s="1"/>
  <c r="P539" i="2" s="1"/>
  <c r="P540" i="2" s="1"/>
  <c r="P541" i="2" s="1"/>
  <c r="P542" i="2" s="1"/>
  <c r="P543" i="2" s="1"/>
  <c r="P544" i="2" s="1"/>
  <c r="P545" i="2" s="1"/>
  <c r="P546" i="2" s="1"/>
  <c r="P547" i="2" s="1"/>
  <c r="P548" i="2" s="1"/>
  <c r="P551" i="2" s="1"/>
  <c r="P552" i="2" s="1"/>
  <c r="P553" i="2" s="1"/>
  <c r="P554" i="2" s="1"/>
  <c r="P555" i="2" s="1"/>
  <c r="P556" i="2" s="1"/>
  <c r="P557" i="2" s="1"/>
  <c r="P558" i="2" s="1"/>
  <c r="P559" i="2" s="1"/>
  <c r="P560" i="2" s="1"/>
  <c r="P561" i="2" s="1"/>
  <c r="P562" i="2" s="1"/>
  <c r="P565" i="2" s="1"/>
  <c r="P566" i="2" s="1"/>
  <c r="P567" i="2" s="1"/>
  <c r="P568" i="2" s="1"/>
  <c r="P569" i="2" s="1"/>
  <c r="P570" i="2" s="1"/>
  <c r="P571" i="2" s="1"/>
  <c r="P572" i="2" s="1"/>
  <c r="P573" i="2" s="1"/>
  <c r="P574" i="2" s="1"/>
  <c r="P575" i="2" s="1"/>
  <c r="P576" i="2" s="1"/>
  <c r="P579" i="2" s="1"/>
  <c r="P580" i="2" s="1"/>
  <c r="P581" i="2" s="1"/>
  <c r="P582" i="2" s="1"/>
  <c r="P583" i="2" s="1"/>
  <c r="P584" i="2" s="1"/>
  <c r="P585" i="2" s="1"/>
  <c r="P586" i="2" s="1"/>
  <c r="P587" i="2" s="1"/>
  <c r="P588" i="2" s="1"/>
  <c r="P589" i="2" s="1"/>
  <c r="P590" i="2" s="1"/>
  <c r="P593" i="2" s="1"/>
  <c r="P594" i="2" s="1"/>
  <c r="P595" i="2" s="1"/>
  <c r="P596" i="2" s="1"/>
  <c r="P597" i="2" s="1"/>
  <c r="P598" i="2" s="1"/>
  <c r="P599" i="2" s="1"/>
  <c r="P600" i="2" s="1"/>
  <c r="P601" i="2" s="1"/>
  <c r="P602" i="2" s="1"/>
  <c r="P603" i="2" s="1"/>
  <c r="P604" i="2" s="1"/>
  <c r="K19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Q5" i="2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7" i="2" s="1"/>
  <c r="Q258" i="2" s="1"/>
  <c r="Q259" i="2" s="1"/>
  <c r="Q260" i="2" s="1"/>
  <c r="Q261" i="2" s="1"/>
  <c r="Q262" i="2" s="1"/>
  <c r="Q263" i="2" s="1"/>
  <c r="Q264" i="2" s="1"/>
  <c r="Q265" i="2" s="1"/>
  <c r="Q266" i="2" s="1"/>
  <c r="Q267" i="2" s="1"/>
  <c r="Q268" i="2" s="1"/>
  <c r="Q271" i="2" s="1"/>
  <c r="Q272" i="2" s="1"/>
  <c r="Q273" i="2" s="1"/>
  <c r="Q274" i="2" s="1"/>
  <c r="Q275" i="2" s="1"/>
  <c r="Q276" i="2" s="1"/>
  <c r="Q277" i="2" s="1"/>
  <c r="Q278" i="2" s="1"/>
  <c r="Q279" i="2" s="1"/>
  <c r="Q280" i="2" s="1"/>
  <c r="Q281" i="2" s="1"/>
  <c r="Q282" i="2" s="1"/>
  <c r="Q285" i="2" s="1"/>
  <c r="Q286" i="2" s="1"/>
  <c r="Q287" i="2" s="1"/>
  <c r="Q288" i="2" s="1"/>
  <c r="Q289" i="2" s="1"/>
  <c r="Q290" i="2" s="1"/>
  <c r="Q291" i="2" s="1"/>
  <c r="Q292" i="2" s="1"/>
  <c r="Q293" i="2" s="1"/>
  <c r="Q294" i="2" s="1"/>
  <c r="Q295" i="2" s="1"/>
  <c r="Q296" i="2" s="1"/>
  <c r="Q299" i="2" s="1"/>
  <c r="Q300" i="2" s="1"/>
  <c r="Q301" i="2" s="1"/>
  <c r="Q302" i="2" s="1"/>
  <c r="Q303" i="2" s="1"/>
  <c r="Q304" i="2" s="1"/>
  <c r="Q305" i="2" s="1"/>
  <c r="Q306" i="2" s="1"/>
  <c r="Q307" i="2" s="1"/>
  <c r="Q308" i="2" s="1"/>
  <c r="Q309" i="2" s="1"/>
  <c r="Q310" i="2" s="1"/>
  <c r="Q313" i="2" s="1"/>
  <c r="Q314" i="2" s="1"/>
  <c r="Q315" i="2" s="1"/>
  <c r="Q316" i="2" s="1"/>
  <c r="Q317" i="2" s="1"/>
  <c r="Q318" i="2" s="1"/>
  <c r="Q319" i="2" s="1"/>
  <c r="Q320" i="2" s="1"/>
  <c r="Q321" i="2" s="1"/>
  <c r="Q322" i="2" s="1"/>
  <c r="Q323" i="2" s="1"/>
  <c r="Q324" i="2" s="1"/>
  <c r="Q327" i="2" s="1"/>
  <c r="Q328" i="2" s="1"/>
  <c r="Q329" i="2" s="1"/>
  <c r="Q330" i="2" s="1"/>
  <c r="Q331" i="2" s="1"/>
  <c r="Q332" i="2" s="1"/>
  <c r="Q333" i="2" s="1"/>
  <c r="Q334" i="2" s="1"/>
  <c r="Q335" i="2" s="1"/>
  <c r="Q336" i="2" s="1"/>
  <c r="Q337" i="2" s="1"/>
  <c r="Q338" i="2" s="1"/>
  <c r="Q341" i="2" s="1"/>
  <c r="Q342" i="2" s="1"/>
  <c r="Q343" i="2" s="1"/>
  <c r="Q344" i="2" s="1"/>
  <c r="Q345" i="2" s="1"/>
  <c r="Q346" i="2" s="1"/>
  <c r="Q347" i="2" s="1"/>
  <c r="Q348" i="2" s="1"/>
  <c r="Q349" i="2" s="1"/>
  <c r="Q350" i="2" s="1"/>
  <c r="Q351" i="2" s="1"/>
  <c r="Q352" i="2" s="1"/>
  <c r="Q355" i="2" s="1"/>
  <c r="Q356" i="2" s="1"/>
  <c r="Q357" i="2" s="1"/>
  <c r="Q358" i="2" s="1"/>
  <c r="Q359" i="2" s="1"/>
  <c r="Q360" i="2" s="1"/>
  <c r="Q361" i="2" s="1"/>
  <c r="Q362" i="2" s="1"/>
  <c r="Q363" i="2" s="1"/>
  <c r="Q364" i="2" s="1"/>
  <c r="Q365" i="2" s="1"/>
  <c r="Q366" i="2" s="1"/>
  <c r="Q369" i="2" s="1"/>
  <c r="Q370" i="2" s="1"/>
  <c r="Q371" i="2" s="1"/>
  <c r="Q372" i="2" s="1"/>
  <c r="Q373" i="2" s="1"/>
  <c r="Q374" i="2" s="1"/>
  <c r="Q375" i="2" s="1"/>
  <c r="Q376" i="2" s="1"/>
  <c r="Q377" i="2" s="1"/>
  <c r="Q378" i="2" s="1"/>
  <c r="Q379" i="2" s="1"/>
  <c r="Q380" i="2" s="1"/>
  <c r="Q383" i="2" s="1"/>
  <c r="Q384" i="2" s="1"/>
  <c r="Q385" i="2" s="1"/>
  <c r="Q386" i="2" s="1"/>
  <c r="Q387" i="2" s="1"/>
  <c r="Q388" i="2" s="1"/>
  <c r="Q389" i="2" s="1"/>
  <c r="Q390" i="2" s="1"/>
  <c r="Q391" i="2" s="1"/>
  <c r="Q392" i="2" s="1"/>
  <c r="Q393" i="2" s="1"/>
  <c r="Q394" i="2" s="1"/>
  <c r="Q397" i="2" s="1"/>
  <c r="Q398" i="2" s="1"/>
  <c r="Q399" i="2" s="1"/>
  <c r="Q400" i="2" s="1"/>
  <c r="Q401" i="2" s="1"/>
  <c r="Q402" i="2" s="1"/>
  <c r="Q403" i="2" s="1"/>
  <c r="Q404" i="2" s="1"/>
  <c r="Q405" i="2" s="1"/>
  <c r="Q406" i="2" s="1"/>
  <c r="Q407" i="2" s="1"/>
  <c r="Q408" i="2" s="1"/>
  <c r="Q411" i="2" s="1"/>
  <c r="Q412" i="2" s="1"/>
  <c r="Q413" i="2" s="1"/>
  <c r="Q414" i="2" s="1"/>
  <c r="Q415" i="2" s="1"/>
  <c r="Q416" i="2" s="1"/>
  <c r="Q417" i="2" s="1"/>
  <c r="Q418" i="2" s="1"/>
  <c r="Q419" i="2" s="1"/>
  <c r="Q420" i="2" s="1"/>
  <c r="Q421" i="2" s="1"/>
  <c r="Q422" i="2" s="1"/>
  <c r="Q425" i="2" s="1"/>
  <c r="Q426" i="2" s="1"/>
  <c r="Q427" i="2" s="1"/>
  <c r="Q428" i="2" s="1"/>
  <c r="Q429" i="2" s="1"/>
  <c r="Q430" i="2" s="1"/>
  <c r="Q431" i="2" s="1"/>
  <c r="Q432" i="2" s="1"/>
  <c r="Q433" i="2" s="1"/>
  <c r="Q434" i="2" s="1"/>
  <c r="Q435" i="2" s="1"/>
  <c r="Q436" i="2" s="1"/>
  <c r="Q439" i="2" s="1"/>
  <c r="Q440" i="2" s="1"/>
  <c r="Q441" i="2" s="1"/>
  <c r="Q442" i="2" s="1"/>
  <c r="Q443" i="2" s="1"/>
  <c r="Q444" i="2" s="1"/>
  <c r="Q445" i="2" s="1"/>
  <c r="Q446" i="2" s="1"/>
  <c r="Q447" i="2" s="1"/>
  <c r="Q448" i="2" s="1"/>
  <c r="Q449" i="2" s="1"/>
  <c r="Q450" i="2" s="1"/>
  <c r="Q453" i="2" s="1"/>
  <c r="Q454" i="2" s="1"/>
  <c r="Q455" i="2" s="1"/>
  <c r="Q456" i="2" s="1"/>
  <c r="Q457" i="2" s="1"/>
  <c r="Q458" i="2" s="1"/>
  <c r="Q459" i="2" s="1"/>
  <c r="Q460" i="2" s="1"/>
  <c r="Q461" i="2" s="1"/>
  <c r="Q462" i="2" s="1"/>
  <c r="Q463" i="2" s="1"/>
  <c r="Q464" i="2" s="1"/>
  <c r="Q467" i="2" s="1"/>
  <c r="Q468" i="2" s="1"/>
  <c r="Q469" i="2" s="1"/>
  <c r="Q470" i="2" s="1"/>
  <c r="Q471" i="2" s="1"/>
  <c r="Q472" i="2" s="1"/>
  <c r="Q473" i="2" s="1"/>
  <c r="Q474" i="2" s="1"/>
  <c r="Q475" i="2" s="1"/>
  <c r="Q476" i="2" s="1"/>
  <c r="Q477" i="2" s="1"/>
  <c r="Q478" i="2" s="1"/>
  <c r="Q481" i="2" s="1"/>
  <c r="Q482" i="2" s="1"/>
  <c r="Q483" i="2" s="1"/>
  <c r="Q484" i="2" s="1"/>
  <c r="Q485" i="2" s="1"/>
  <c r="Q486" i="2" s="1"/>
  <c r="Q487" i="2" s="1"/>
  <c r="Q488" i="2" s="1"/>
  <c r="Q489" i="2" s="1"/>
  <c r="Q490" i="2" s="1"/>
  <c r="Q491" i="2" s="1"/>
  <c r="Q492" i="2" s="1"/>
  <c r="Q495" i="2" s="1"/>
  <c r="Q496" i="2" s="1"/>
  <c r="Q497" i="2" s="1"/>
  <c r="Q498" i="2" s="1"/>
  <c r="Q499" i="2" s="1"/>
  <c r="Q500" i="2" s="1"/>
  <c r="Q501" i="2" s="1"/>
  <c r="Q502" i="2" s="1"/>
  <c r="Q503" i="2" s="1"/>
  <c r="Q504" i="2" s="1"/>
  <c r="Q505" i="2" s="1"/>
  <c r="Q506" i="2" s="1"/>
  <c r="Q509" i="2" s="1"/>
  <c r="Q510" i="2" s="1"/>
  <c r="Q511" i="2" s="1"/>
  <c r="Q512" i="2" s="1"/>
  <c r="Q513" i="2" s="1"/>
  <c r="Q514" i="2" s="1"/>
  <c r="Q515" i="2" s="1"/>
  <c r="Q516" i="2" s="1"/>
  <c r="Q517" i="2" s="1"/>
  <c r="Q518" i="2" s="1"/>
  <c r="Q519" i="2" s="1"/>
  <c r="Q520" i="2" s="1"/>
  <c r="Q523" i="2" s="1"/>
  <c r="Q524" i="2" s="1"/>
  <c r="Q525" i="2" s="1"/>
  <c r="Q526" i="2" s="1"/>
  <c r="Q527" i="2" s="1"/>
  <c r="Q528" i="2" s="1"/>
  <c r="Q529" i="2" s="1"/>
  <c r="Q530" i="2" s="1"/>
  <c r="Q531" i="2" s="1"/>
  <c r="Q532" i="2" s="1"/>
  <c r="Q533" i="2" s="1"/>
  <c r="Q534" i="2" s="1"/>
  <c r="Q537" i="2" s="1"/>
  <c r="Q538" i="2" s="1"/>
  <c r="Q539" i="2" s="1"/>
  <c r="Q540" i="2" s="1"/>
  <c r="Q541" i="2" s="1"/>
  <c r="Q542" i="2" s="1"/>
  <c r="Q543" i="2" s="1"/>
  <c r="Q544" i="2" s="1"/>
  <c r="Q545" i="2" s="1"/>
  <c r="Q546" i="2" s="1"/>
  <c r="Q547" i="2" s="1"/>
  <c r="Q548" i="2" s="1"/>
  <c r="Q551" i="2" s="1"/>
  <c r="Q552" i="2" s="1"/>
  <c r="Q553" i="2" s="1"/>
  <c r="Q554" i="2" s="1"/>
  <c r="Q555" i="2" s="1"/>
  <c r="Q556" i="2" s="1"/>
  <c r="Q557" i="2" s="1"/>
  <c r="Q558" i="2" s="1"/>
  <c r="Q559" i="2" s="1"/>
  <c r="Q560" i="2" s="1"/>
  <c r="Q561" i="2" s="1"/>
  <c r="Q562" i="2" s="1"/>
  <c r="Q565" i="2" s="1"/>
  <c r="Q566" i="2" s="1"/>
  <c r="Q567" i="2" s="1"/>
  <c r="Q568" i="2" s="1"/>
  <c r="Q569" i="2" s="1"/>
  <c r="Q570" i="2" s="1"/>
  <c r="Q571" i="2" s="1"/>
  <c r="Q572" i="2" s="1"/>
  <c r="Q573" i="2" s="1"/>
  <c r="Q574" i="2" s="1"/>
  <c r="Q575" i="2" s="1"/>
  <c r="Q576" i="2" s="1"/>
  <c r="Q579" i="2" s="1"/>
  <c r="Q580" i="2" s="1"/>
  <c r="Q581" i="2" s="1"/>
  <c r="Q582" i="2" s="1"/>
  <c r="Q583" i="2" s="1"/>
  <c r="Q584" i="2" s="1"/>
  <c r="Q585" i="2" s="1"/>
  <c r="Q586" i="2" s="1"/>
  <c r="Q587" i="2" s="1"/>
  <c r="Q588" i="2" s="1"/>
  <c r="Q589" i="2" s="1"/>
  <c r="Q590" i="2" s="1"/>
  <c r="Q593" i="2" s="1"/>
  <c r="Q594" i="2" s="1"/>
  <c r="Q595" i="2" s="1"/>
  <c r="Q596" i="2" s="1"/>
  <c r="Q597" i="2" s="1"/>
  <c r="Q598" i="2" s="1"/>
  <c r="Q599" i="2" s="1"/>
  <c r="Q600" i="2" s="1"/>
  <c r="Q601" i="2" s="1"/>
  <c r="Q602" i="2" s="1"/>
  <c r="Q603" i="2" s="1"/>
  <c r="Q604" i="2" s="1"/>
  <c r="J615" i="2"/>
  <c r="F616" i="2"/>
  <c r="J618" i="2"/>
  <c r="F615" i="2"/>
  <c r="C17" i="2" l="1"/>
  <c r="Q607" i="2"/>
  <c r="K20" i="2"/>
  <c r="G17" i="2"/>
  <c r="E17" i="2"/>
  <c r="F17" i="2" l="1"/>
  <c r="B18" i="2"/>
  <c r="B31" i="2" s="1"/>
  <c r="K23" i="2"/>
  <c r="K25" i="2" s="1"/>
  <c r="C18" i="2" l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D16" i="2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C31" i="2" l="1"/>
  <c r="E31" i="2"/>
  <c r="G31" i="2"/>
  <c r="B32" i="2" l="1"/>
  <c r="B45" i="2" s="1"/>
  <c r="F31" i="2"/>
  <c r="D30" i="2" l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C32" i="2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l="1"/>
  <c r="E45" i="2"/>
  <c r="G45" i="2"/>
  <c r="B46" i="2" l="1"/>
  <c r="B59" i="2" s="1"/>
  <c r="F45" i="2"/>
  <c r="C46" i="2" l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D44" i="2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C59" i="2" l="1"/>
  <c r="E59" i="2"/>
  <c r="G59" i="2"/>
  <c r="B60" i="2" l="1"/>
  <c r="B73" i="2" s="1"/>
  <c r="F59" i="2"/>
  <c r="D58" i="2" l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C60" i="2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l="1"/>
  <c r="E73" i="2"/>
  <c r="G73" i="2"/>
  <c r="B74" i="2" l="1"/>
  <c r="B87" i="2" s="1"/>
  <c r="F73" i="2"/>
  <c r="C74" i="2" l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D72" i="2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C87" i="2" l="1"/>
  <c r="E87" i="2"/>
  <c r="G87" i="2"/>
  <c r="B88" i="2" l="1"/>
  <c r="B101" i="2" s="1"/>
  <c r="F87" i="2"/>
  <c r="D86" i="2" l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C88" i="2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l="1"/>
  <c r="E101" i="2"/>
  <c r="G101" i="2"/>
  <c r="B102" i="2" l="1"/>
  <c r="F101" i="2"/>
  <c r="C102" i="2" l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B115" i="2"/>
  <c r="D100" i="2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E115" i="2" l="1"/>
  <c r="B116" i="2" s="1"/>
  <c r="B129" i="2" s="1"/>
  <c r="G115" i="2"/>
  <c r="C115" i="2"/>
  <c r="F115" i="2" l="1"/>
  <c r="D114" i="2" l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C116" i="2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l="1"/>
  <c r="E129" i="2"/>
  <c r="G129" i="2"/>
  <c r="B130" i="2" l="1"/>
  <c r="B143" i="2" s="1"/>
  <c r="F129" i="2"/>
  <c r="D128" i="2" l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C130" i="2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l="1"/>
  <c r="E143" i="2"/>
  <c r="G143" i="2"/>
  <c r="B144" i="2" l="1"/>
  <c r="B157" i="2" s="1"/>
  <c r="F143" i="2"/>
  <c r="C144" i="2" l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D142" i="2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C157" i="2" l="1"/>
  <c r="E157" i="2"/>
  <c r="G157" i="2"/>
  <c r="B158" i="2" l="1"/>
  <c r="B171" i="2" s="1"/>
  <c r="F157" i="2"/>
  <c r="D156" i="2" l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C158" i="2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l="1"/>
  <c r="E171" i="2"/>
  <c r="G171" i="2"/>
  <c r="B172" i="2" l="1"/>
  <c r="B185" i="2" s="1"/>
  <c r="F171" i="2"/>
  <c r="C172" i="2" l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D170" i="2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C185" i="2" l="1"/>
  <c r="E185" i="2"/>
  <c r="G185" i="2"/>
  <c r="B186" i="2" l="1"/>
  <c r="B199" i="2" s="1"/>
  <c r="F185" i="2"/>
  <c r="D184" i="2" l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C186" i="2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l="1"/>
  <c r="E199" i="2"/>
  <c r="G199" i="2"/>
  <c r="B200" i="2" l="1"/>
  <c r="B213" i="2" s="1"/>
  <c r="F199" i="2"/>
  <c r="C200" i="2" l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D198" i="2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C213" i="2" l="1"/>
  <c r="E213" i="2"/>
  <c r="G213" i="2"/>
  <c r="B214" i="2" l="1"/>
  <c r="B227" i="2" s="1"/>
  <c r="F213" i="2"/>
  <c r="D212" i="2" l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C214" i="2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l="1"/>
  <c r="E227" i="2"/>
  <c r="G227" i="2"/>
  <c r="B228" i="2" l="1"/>
  <c r="F227" i="2"/>
  <c r="C228" i="2" l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B241" i="2"/>
  <c r="D226" i="2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E241" i="2" l="1"/>
  <c r="G241" i="2"/>
  <c r="C241" i="2"/>
  <c r="B242" i="2" l="1"/>
  <c r="B255" i="2" s="1"/>
  <c r="F241" i="2"/>
  <c r="D240" i="2" l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C242" i="2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l="1"/>
  <c r="E255" i="2"/>
  <c r="G255" i="2"/>
  <c r="B256" i="2" l="1"/>
  <c r="B269" i="2" s="1"/>
  <c r="F255" i="2"/>
  <c r="D254" i="2" l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C256" i="2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l="1"/>
  <c r="E269" i="2"/>
  <c r="G269" i="2"/>
  <c r="B270" i="2" l="1"/>
  <c r="B283" i="2" s="1"/>
  <c r="F269" i="2"/>
  <c r="C270" i="2" l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D268" i="2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C283" i="2" l="1"/>
  <c r="E283" i="2"/>
  <c r="G283" i="2"/>
  <c r="B284" i="2" l="1"/>
  <c r="B297" i="2" s="1"/>
  <c r="F283" i="2"/>
  <c r="D282" i="2" l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C284" i="2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l="1"/>
  <c r="E297" i="2"/>
  <c r="G297" i="2"/>
  <c r="B298" i="2" l="1"/>
  <c r="B311" i="2" s="1"/>
  <c r="F297" i="2"/>
  <c r="C298" i="2" l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D296" i="2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C311" i="2" l="1"/>
  <c r="E311" i="2"/>
  <c r="G311" i="2"/>
  <c r="B312" i="2" l="1"/>
  <c r="B325" i="2" s="1"/>
  <c r="F311" i="2"/>
  <c r="D310" i="2" l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C312" i="2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l="1"/>
  <c r="E325" i="2"/>
  <c r="G325" i="2"/>
  <c r="B326" i="2" l="1"/>
  <c r="F325" i="2"/>
  <c r="C326" i="2" l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B339" i="2"/>
  <c r="D324" i="2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E339" i="2" l="1"/>
  <c r="G339" i="2"/>
  <c r="C339" i="2"/>
  <c r="B340" i="2" l="1"/>
  <c r="B353" i="2" s="1"/>
  <c r="F339" i="2"/>
  <c r="D338" i="2" l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C340" i="2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l="1"/>
  <c r="E353" i="2"/>
  <c r="G353" i="2"/>
  <c r="B354" i="2" l="1"/>
  <c r="F353" i="2"/>
  <c r="B367" i="2" l="1"/>
  <c r="C354" i="2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D352" i="2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C367" i="2" l="1"/>
  <c r="E367" i="2"/>
  <c r="G367" i="2"/>
  <c r="B368" i="2" l="1"/>
  <c r="F367" i="2"/>
  <c r="B381" i="2" l="1"/>
  <c r="D366" i="2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C368" i="2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l="1"/>
  <c r="E381" i="2"/>
  <c r="G381" i="2"/>
  <c r="B382" i="2" l="1"/>
  <c r="F381" i="2"/>
  <c r="B395" i="2" l="1"/>
  <c r="C382" i="2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D380" i="2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C395" i="2" l="1"/>
  <c r="E395" i="2"/>
  <c r="G395" i="2"/>
  <c r="B396" i="2" l="1"/>
  <c r="F395" i="2"/>
  <c r="B409" i="2" l="1"/>
  <c r="D394" i="2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C396" i="2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l="1"/>
  <c r="E409" i="2"/>
  <c r="G409" i="2"/>
  <c r="B410" i="2" l="1"/>
  <c r="F409" i="2"/>
  <c r="B423" i="2" l="1"/>
  <c r="C410" i="2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D408" i="2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C423" i="2" l="1"/>
  <c r="E423" i="2"/>
  <c r="G423" i="2"/>
  <c r="B424" i="2" l="1"/>
  <c r="F423" i="2"/>
  <c r="B437" i="2" l="1"/>
  <c r="D422" i="2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C424" i="2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l="1"/>
  <c r="E437" i="2"/>
  <c r="G437" i="2"/>
  <c r="B438" i="2" l="1"/>
  <c r="F437" i="2"/>
  <c r="B451" i="2" l="1"/>
  <c r="C438" i="2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D436" i="2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C451" i="2" l="1"/>
  <c r="E451" i="2"/>
  <c r="G451" i="2"/>
  <c r="B452" i="2" l="1"/>
  <c r="F451" i="2"/>
  <c r="B465" i="2" l="1"/>
  <c r="D450" i="2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C452" i="2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l="1"/>
  <c r="E465" i="2"/>
  <c r="G465" i="2"/>
  <c r="B466" i="2" l="1"/>
  <c r="F465" i="2"/>
  <c r="B479" i="2" l="1"/>
  <c r="C466" i="2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D464" i="2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C479" i="2" l="1"/>
  <c r="E479" i="2"/>
  <c r="G479" i="2"/>
  <c r="B480" i="2" l="1"/>
  <c r="F479" i="2"/>
  <c r="B493" i="2" l="1"/>
  <c r="D478" i="2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C480" i="2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l="1"/>
  <c r="E493" i="2"/>
  <c r="G493" i="2"/>
  <c r="B494" i="2" l="1"/>
  <c r="F493" i="2"/>
  <c r="B507" i="2" l="1"/>
  <c r="C494" i="2"/>
  <c r="C495" i="2" s="1"/>
  <c r="C496" i="2" s="1"/>
  <c r="C497" i="2" s="1"/>
  <c r="C498" i="2" s="1"/>
  <c r="C499" i="2" s="1"/>
  <c r="C500" i="2" s="1"/>
  <c r="C501" i="2" s="1"/>
  <c r="C502" i="2" s="1"/>
  <c r="C503" i="2" s="1"/>
  <c r="C504" i="2" s="1"/>
  <c r="C505" i="2" s="1"/>
  <c r="C506" i="2" s="1"/>
  <c r="D492" i="2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C507" i="2" l="1"/>
  <c r="E507" i="2"/>
  <c r="G507" i="2"/>
  <c r="B508" i="2" l="1"/>
  <c r="F507" i="2"/>
  <c r="B521" i="2" l="1"/>
  <c r="D506" i="2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C508" i="2"/>
  <c r="C509" i="2" s="1"/>
  <c r="C510" i="2" s="1"/>
  <c r="C511" i="2" s="1"/>
  <c r="C512" i="2" s="1"/>
  <c r="C513" i="2" s="1"/>
  <c r="C514" i="2" s="1"/>
  <c r="C515" i="2" s="1"/>
  <c r="C516" i="2" s="1"/>
  <c r="C517" i="2" s="1"/>
  <c r="C518" i="2" s="1"/>
  <c r="C519" i="2" s="1"/>
  <c r="C520" i="2" s="1"/>
  <c r="C521" i="2" l="1"/>
  <c r="E521" i="2"/>
  <c r="G521" i="2"/>
  <c r="B522" i="2" l="1"/>
  <c r="F521" i="2"/>
  <c r="B535" i="2" l="1"/>
  <c r="C522" i="2"/>
  <c r="C523" i="2" s="1"/>
  <c r="C524" i="2" s="1"/>
  <c r="C525" i="2" s="1"/>
  <c r="C526" i="2" s="1"/>
  <c r="C527" i="2" s="1"/>
  <c r="C528" i="2" s="1"/>
  <c r="C529" i="2" s="1"/>
  <c r="C530" i="2" s="1"/>
  <c r="C531" i="2" s="1"/>
  <c r="C532" i="2" s="1"/>
  <c r="C533" i="2" s="1"/>
  <c r="C534" i="2" s="1"/>
  <c r="D520" i="2"/>
  <c r="D523" i="2" s="1"/>
  <c r="D524" i="2" s="1"/>
  <c r="D525" i="2" s="1"/>
  <c r="D526" i="2" s="1"/>
  <c r="D527" i="2" s="1"/>
  <c r="D528" i="2" s="1"/>
  <c r="D529" i="2" s="1"/>
  <c r="D530" i="2" s="1"/>
  <c r="D531" i="2" s="1"/>
  <c r="D532" i="2" s="1"/>
  <c r="D533" i="2" s="1"/>
  <c r="C535" i="2" l="1"/>
  <c r="E535" i="2"/>
  <c r="G535" i="2"/>
  <c r="B536" i="2" l="1"/>
  <c r="F535" i="2"/>
  <c r="B549" i="2" l="1"/>
  <c r="D534" i="2"/>
  <c r="D537" i="2" s="1"/>
  <c r="D538" i="2" s="1"/>
  <c r="D539" i="2" s="1"/>
  <c r="D540" i="2" s="1"/>
  <c r="D541" i="2" s="1"/>
  <c r="D542" i="2" s="1"/>
  <c r="D543" i="2" s="1"/>
  <c r="D544" i="2" s="1"/>
  <c r="D545" i="2" s="1"/>
  <c r="D546" i="2" s="1"/>
  <c r="D547" i="2" s="1"/>
  <c r="C536" i="2"/>
  <c r="C537" i="2" s="1"/>
  <c r="C538" i="2" s="1"/>
  <c r="C539" i="2" s="1"/>
  <c r="C540" i="2" s="1"/>
  <c r="C541" i="2" s="1"/>
  <c r="C542" i="2" s="1"/>
  <c r="C543" i="2" s="1"/>
  <c r="C544" i="2" s="1"/>
  <c r="C545" i="2" s="1"/>
  <c r="C546" i="2" s="1"/>
  <c r="C547" i="2" s="1"/>
  <c r="C548" i="2" s="1"/>
  <c r="C549" i="2" l="1"/>
  <c r="E549" i="2"/>
  <c r="G549" i="2"/>
  <c r="B550" i="2" l="1"/>
  <c r="F549" i="2"/>
  <c r="B563" i="2" l="1"/>
  <c r="C550" i="2"/>
  <c r="C551" i="2" s="1"/>
  <c r="C552" i="2" s="1"/>
  <c r="C553" i="2" s="1"/>
  <c r="C554" i="2" s="1"/>
  <c r="C555" i="2" s="1"/>
  <c r="C556" i="2" s="1"/>
  <c r="C557" i="2" s="1"/>
  <c r="C558" i="2" s="1"/>
  <c r="C559" i="2" s="1"/>
  <c r="C560" i="2" s="1"/>
  <c r="C561" i="2" s="1"/>
  <c r="C562" i="2" s="1"/>
  <c r="D548" i="2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C563" i="2" l="1"/>
  <c r="E563" i="2"/>
  <c r="G563" i="2"/>
  <c r="B564" i="2" l="1"/>
  <c r="F563" i="2"/>
  <c r="B577" i="2" l="1"/>
  <c r="D562" i="2"/>
  <c r="D565" i="2" s="1"/>
  <c r="D566" i="2" s="1"/>
  <c r="D567" i="2" s="1"/>
  <c r="D568" i="2" s="1"/>
  <c r="D569" i="2" s="1"/>
  <c r="D570" i="2" s="1"/>
  <c r="D571" i="2" s="1"/>
  <c r="D572" i="2" s="1"/>
  <c r="D573" i="2" s="1"/>
  <c r="D574" i="2" s="1"/>
  <c r="D575" i="2" s="1"/>
  <c r="C564" i="2"/>
  <c r="C565" i="2" s="1"/>
  <c r="C566" i="2" s="1"/>
  <c r="C567" i="2" s="1"/>
  <c r="C568" i="2" s="1"/>
  <c r="C569" i="2" s="1"/>
  <c r="C570" i="2" s="1"/>
  <c r="C571" i="2" s="1"/>
  <c r="C572" i="2" s="1"/>
  <c r="C573" i="2" s="1"/>
  <c r="C574" i="2" s="1"/>
  <c r="C575" i="2" s="1"/>
  <c r="C576" i="2" s="1"/>
  <c r="C577" i="2" l="1"/>
  <c r="E577" i="2"/>
  <c r="G577" i="2"/>
  <c r="B578" i="2" l="1"/>
  <c r="F577" i="2"/>
  <c r="B591" i="2" l="1"/>
  <c r="C578" i="2"/>
  <c r="C579" i="2" s="1"/>
  <c r="C580" i="2" s="1"/>
  <c r="C581" i="2" s="1"/>
  <c r="C582" i="2" s="1"/>
  <c r="C583" i="2" s="1"/>
  <c r="C584" i="2" s="1"/>
  <c r="C585" i="2" s="1"/>
  <c r="C586" i="2" s="1"/>
  <c r="C587" i="2" s="1"/>
  <c r="C588" i="2" s="1"/>
  <c r="C589" i="2" s="1"/>
  <c r="C590" i="2" s="1"/>
  <c r="D576" i="2"/>
  <c r="D579" i="2" s="1"/>
  <c r="D580" i="2" s="1"/>
  <c r="D581" i="2" s="1"/>
  <c r="D582" i="2" s="1"/>
  <c r="D583" i="2" s="1"/>
  <c r="D584" i="2" s="1"/>
  <c r="D585" i="2" s="1"/>
  <c r="D586" i="2" s="1"/>
  <c r="D587" i="2" s="1"/>
  <c r="D588" i="2" s="1"/>
  <c r="D589" i="2" s="1"/>
  <c r="C591" i="2" l="1"/>
  <c r="E591" i="2"/>
  <c r="G591" i="2"/>
  <c r="B592" i="2" l="1"/>
  <c r="F591" i="2"/>
  <c r="B605" i="2" l="1"/>
  <c r="D590" i="2"/>
  <c r="D593" i="2" s="1"/>
  <c r="D594" i="2" s="1"/>
  <c r="D595" i="2" s="1"/>
  <c r="D596" i="2" s="1"/>
  <c r="D597" i="2" s="1"/>
  <c r="D598" i="2" s="1"/>
  <c r="D599" i="2" s="1"/>
  <c r="D600" i="2" s="1"/>
  <c r="D601" i="2" s="1"/>
  <c r="D602" i="2" s="1"/>
  <c r="D603" i="2" s="1"/>
  <c r="C592" i="2"/>
  <c r="C593" i="2" s="1"/>
  <c r="C594" i="2" s="1"/>
  <c r="C595" i="2" s="1"/>
  <c r="C596" i="2" s="1"/>
  <c r="C597" i="2" s="1"/>
  <c r="C598" i="2" s="1"/>
  <c r="C599" i="2" s="1"/>
  <c r="C600" i="2" s="1"/>
  <c r="C601" i="2" s="1"/>
  <c r="C602" i="2" s="1"/>
  <c r="C603" i="2" s="1"/>
  <c r="C604" i="2" s="1"/>
  <c r="C605" i="2" l="1"/>
  <c r="D608" i="2" s="1"/>
  <c r="E605" i="2"/>
  <c r="G605" i="2"/>
  <c r="J611" i="2" s="1"/>
  <c r="B606" i="2" l="1"/>
  <c r="F605" i="2"/>
  <c r="J610" i="2" l="1"/>
  <c r="K612" i="2" s="1"/>
  <c r="G617" i="2"/>
  <c r="C606" i="2"/>
  <c r="J19" i="2" s="1"/>
  <c r="D604" i="2"/>
  <c r="D607" i="2" l="1"/>
  <c r="D611" i="2" s="1"/>
  <c r="J20" i="2"/>
  <c r="J23" i="2" l="1"/>
  <c r="J25" i="2" s="1"/>
  <c r="D612" i="2"/>
  <c r="J612" i="2" l="1"/>
  <c r="F613" i="2"/>
  <c r="G615" i="2" s="1"/>
  <c r="D613" i="2"/>
  <c r="K618" i="2" l="1"/>
  <c r="L618" i="2" s="1"/>
  <c r="K615" i="2"/>
  <c r="L615" i="2" s="1"/>
  <c r="K616" i="2"/>
  <c r="K617" i="2"/>
  <c r="L617" i="2" s="1"/>
  <c r="L6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21" authorId="0" shapeId="0" xr:uid="{24B37E18-495F-4FA2-9525-63076E7D175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geschätzt</t>
        </r>
      </text>
    </comment>
    <comment ref="K21" authorId="0" shapeId="0" xr:uid="{9B4CDBEF-444C-40B8-B1C4-C6F96EEEB25E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Kapitalerstragssteuer ohne Soli mit Kirchensteuer 9%</t>
        </r>
      </text>
    </comment>
    <comment ref="K23" authorId="0" shapeId="0" xr:uid="{D9F3C413-4F25-4FF0-9B3F-68EF2D029D0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ohne Vorabpauschale bei Versteuerung, ohne Soli</t>
        </r>
      </text>
    </comment>
  </commentList>
</comments>
</file>

<file path=xl/sharedStrings.xml><?xml version="1.0" encoding="utf-8"?>
<sst xmlns="http://schemas.openxmlformats.org/spreadsheetml/2006/main" count="65" uniqueCount="56">
  <si>
    <t>Datum</t>
  </si>
  <si>
    <t>Einzahlung</t>
  </si>
  <si>
    <t>Kumulierte Einzahlungen</t>
  </si>
  <si>
    <t>Wertentwicklung</t>
  </si>
  <si>
    <t>Einzahlung p.m.</t>
  </si>
  <si>
    <t>Wertentwicklung p.a.</t>
  </si>
  <si>
    <t>Ausgabeaufschlag</t>
  </si>
  <si>
    <t>Laufende Kosten p.a.</t>
  </si>
  <si>
    <t>Jahresgehalt</t>
  </si>
  <si>
    <t>4%/2100€:</t>
  </si>
  <si>
    <t>Grenzsteuersatz</t>
  </si>
  <si>
    <t>Steuerersparnis über Zulage hinaus</t>
  </si>
  <si>
    <t>Steuerersparnis kumuliert</t>
  </si>
  <si>
    <t>Ertrag</t>
  </si>
  <si>
    <t>Garantiekapital</t>
  </si>
  <si>
    <t>Kapital zu Rentenbeginn</t>
  </si>
  <si>
    <t>30% Sofortauszahlung</t>
  </si>
  <si>
    <t>Zu verrentender Rest</t>
  </si>
  <si>
    <t>Rente p.a. bis 85</t>
  </si>
  <si>
    <t>Rente p.a. ab 85</t>
  </si>
  <si>
    <t>Rente p.a. garantiert</t>
  </si>
  <si>
    <t>nach Abzug Steuer/Zulage</t>
  </si>
  <si>
    <t>Einmal netto:</t>
  </si>
  <si>
    <t>netto bis 85:</t>
  </si>
  <si>
    <t>netto ab 85:</t>
  </si>
  <si>
    <t>Geb.</t>
  </si>
  <si>
    <t>Alter</t>
  </si>
  <si>
    <t>Erwartung</t>
  </si>
  <si>
    <t>Steuern</t>
  </si>
  <si>
    <t>gespart</t>
  </si>
  <si>
    <t>zu zahlen</t>
  </si>
  <si>
    <t>zzgl. Zulagen</t>
  </si>
  <si>
    <t>Vorteil</t>
  </si>
  <si>
    <t>zudem Zulagen kumuliert</t>
  </si>
  <si>
    <t>Kumuliert</t>
  </si>
  <si>
    <t>Zulagen</t>
  </si>
  <si>
    <t>Ertrag und "Überschuss"</t>
  </si>
  <si>
    <t>Gesamtförderung</t>
  </si>
  <si>
    <t>Steuerersparnis</t>
  </si>
  <si>
    <t>Grundzulage</t>
  </si>
  <si>
    <t>eingez.</t>
  </si>
  <si>
    <t>Ergebnis</t>
  </si>
  <si>
    <t>Endwert</t>
  </si>
  <si>
    <t>Steuersatz</t>
  </si>
  <si>
    <t>Riester</t>
  </si>
  <si>
    <t>ETF</t>
  </si>
  <si>
    <t>Teilfreistellung Aktien ETF</t>
  </si>
  <si>
    <t xml:space="preserve"> -&gt; nach Kosten</t>
  </si>
  <si>
    <t>erf. Eigenleistung p.m.</t>
  </si>
  <si>
    <t>ohne Kinderzulage</t>
  </si>
  <si>
    <t>Kinderzulagen (25 J)</t>
  </si>
  <si>
    <t>mit Kinderzulage</t>
  </si>
  <si>
    <t>letztes Jahr mit Kinderzulage (wird bis max. 25 Lebensjahr des Kindes gezahlt)</t>
  </si>
  <si>
    <t>Start Kinderzulage (Ende nach max. 25 J)</t>
  </si>
  <si>
    <t>zu verst. EK</t>
  </si>
  <si>
    <t>Grenzbelastung 2019 lt. Grundtabelle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</si>
</sst>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3" borderId="1" applyNumberFormat="0" applyAlignment="0" applyProtection="0"/>
  </cellStyleXfs>
  <cellXfs count="49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10" fontId="0" fillId="0" borderId="0" xfId="2" applyNumberFormat="1" applyFont="1"/>
    <xf numFmtId="0" fontId="0" fillId="2" borderId="0" xfId="0" applyFill="1"/>
    <xf numFmtId="44" fontId="0" fillId="2" borderId="0" xfId="1" applyFont="1" applyFill="1"/>
    <xf numFmtId="44" fontId="0" fillId="2" borderId="0" xfId="0" applyNumberFormat="1" applyFill="1"/>
    <xf numFmtId="10" fontId="0" fillId="0" borderId="0" xfId="0" applyNumberFormat="1"/>
    <xf numFmtId="164" fontId="0" fillId="0" borderId="0" xfId="3" applyFont="1"/>
    <xf numFmtId="165" fontId="0" fillId="0" borderId="0" xfId="3" applyNumberFormat="1" applyFont="1"/>
    <xf numFmtId="0" fontId="0" fillId="0" borderId="0" xfId="0" applyFill="1"/>
    <xf numFmtId="0" fontId="2" fillId="0" borderId="0" xfId="0" applyFont="1"/>
    <xf numFmtId="9" fontId="0" fillId="0" borderId="0" xfId="0" applyNumberFormat="1"/>
    <xf numFmtId="0" fontId="0" fillId="0" borderId="0" xfId="0" applyFont="1"/>
    <xf numFmtId="0" fontId="0" fillId="0" borderId="4" xfId="0" applyBorder="1"/>
    <xf numFmtId="44" fontId="0" fillId="0" borderId="5" xfId="0" applyNumberFormat="1" applyBorder="1"/>
    <xf numFmtId="0" fontId="0" fillId="0" borderId="6" xfId="0" applyBorder="1"/>
    <xf numFmtId="44" fontId="0" fillId="0" borderId="7" xfId="0" applyNumberFormat="1" applyBorder="1"/>
    <xf numFmtId="44" fontId="6" fillId="3" borderId="1" xfId="4" applyNumberFormat="1"/>
    <xf numFmtId="14" fontId="6" fillId="3" borderId="1" xfId="4" applyNumberFormat="1"/>
    <xf numFmtId="10" fontId="6" fillId="3" borderId="1" xfId="4" applyNumberFormat="1"/>
    <xf numFmtId="0" fontId="0" fillId="4" borderId="0" xfId="0" applyFill="1"/>
    <xf numFmtId="0" fontId="9" fillId="0" borderId="0" xfId="0" applyFont="1"/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10" fontId="0" fillId="0" borderId="5" xfId="2" applyNumberFormat="1" applyFont="1" applyBorder="1"/>
    <xf numFmtId="44" fontId="0" fillId="0" borderId="6" xfId="1" applyFont="1" applyBorder="1"/>
    <xf numFmtId="10" fontId="0" fillId="0" borderId="7" xfId="2" applyNumberFormat="1" applyFont="1" applyBorder="1"/>
    <xf numFmtId="164" fontId="0" fillId="0" borderId="8" xfId="3" applyFont="1" applyBorder="1"/>
    <xf numFmtId="44" fontId="0" fillId="0" borderId="8" xfId="1" applyFont="1" applyBorder="1"/>
    <xf numFmtId="44" fontId="0" fillId="0" borderId="8" xfId="0" applyNumberFormat="1" applyBorder="1"/>
    <xf numFmtId="0" fontId="0" fillId="0" borderId="8" xfId="0" applyBorder="1"/>
    <xf numFmtId="164" fontId="0" fillId="0" borderId="0" xfId="3" applyFont="1" applyBorder="1"/>
    <xf numFmtId="0" fontId="0" fillId="0" borderId="0" xfId="0" applyBorder="1"/>
    <xf numFmtId="44" fontId="0" fillId="0" borderId="0" xfId="0" applyNumberFormat="1" applyBorder="1"/>
    <xf numFmtId="0" fontId="0" fillId="0" borderId="5" xfId="0" applyBorder="1"/>
    <xf numFmtId="44" fontId="0" fillId="0" borderId="0" xfId="1" applyFont="1" applyBorder="1"/>
    <xf numFmtId="10" fontId="6" fillId="3" borderId="1" xfId="4" applyNumberFormat="1" applyBorder="1"/>
    <xf numFmtId="164" fontId="0" fillId="0" borderId="4" xfId="0" applyNumberFormat="1" applyBorder="1"/>
    <xf numFmtId="44" fontId="6" fillId="3" borderId="1" xfId="4" applyNumberFormat="1" applyBorder="1"/>
    <xf numFmtId="44" fontId="8" fillId="0" borderId="0" xfId="0" applyNumberFormat="1" applyFont="1" applyBorder="1"/>
    <xf numFmtId="44" fontId="0" fillId="0" borderId="9" xfId="1" applyFont="1" applyBorder="1"/>
    <xf numFmtId="0" fontId="0" fillId="0" borderId="9" xfId="0" applyBorder="1"/>
    <xf numFmtId="44" fontId="0" fillId="0" borderId="9" xfId="0" applyNumberFormat="1" applyBorder="1"/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5">
    <cellStyle name="Eingabe" xfId="4" builtinId="20"/>
    <cellStyle name="Komma" xfId="3" builtinId="3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347D-F267-4516-BF0F-EB26B19250E1}">
  <dimension ref="A1:R619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10.140625" customWidth="1"/>
    <col min="2" max="2" width="19.7109375" style="2" customWidth="1"/>
    <col min="3" max="3" width="23.5703125" bestFit="1" customWidth="1"/>
    <col min="4" max="4" width="20.7109375" bestFit="1" customWidth="1"/>
    <col min="5" max="5" width="19.7109375" customWidth="1"/>
    <col min="6" max="6" width="21.140625" customWidth="1"/>
    <col min="7" max="7" width="16.7109375" customWidth="1"/>
    <col min="8" max="8" width="19.42578125" customWidth="1"/>
    <col min="9" max="9" width="15" customWidth="1"/>
    <col min="10" max="10" width="13.7109375" customWidth="1"/>
    <col min="11" max="11" width="16.140625" customWidth="1"/>
    <col min="12" max="12" width="19.5703125" customWidth="1"/>
    <col min="13" max="13" width="11.42578125" customWidth="1"/>
    <col min="14" max="14" width="10.140625" bestFit="1" customWidth="1"/>
    <col min="15" max="16" width="12" bestFit="1" customWidth="1"/>
    <col min="17" max="17" width="16.42578125" bestFit="1" customWidth="1"/>
    <col min="18" max="18" width="13" bestFit="1" customWidth="1"/>
  </cols>
  <sheetData>
    <row r="1" spans="1:18" x14ac:dyDescent="0.25">
      <c r="A1" t="s">
        <v>25</v>
      </c>
      <c r="B1" s="2" t="s">
        <v>4</v>
      </c>
      <c r="C1" t="s">
        <v>5</v>
      </c>
      <c r="D1" t="s">
        <v>6</v>
      </c>
      <c r="E1" t="s">
        <v>7</v>
      </c>
      <c r="F1" t="s">
        <v>8</v>
      </c>
      <c r="G1" t="s">
        <v>39</v>
      </c>
      <c r="H1" s="14" t="s">
        <v>50</v>
      </c>
      <c r="I1" t="s">
        <v>10</v>
      </c>
      <c r="K1" s="24" t="s">
        <v>54</v>
      </c>
      <c r="L1" s="25" t="s">
        <v>55</v>
      </c>
      <c r="O1" t="s">
        <v>5</v>
      </c>
      <c r="P1" t="s">
        <v>6</v>
      </c>
      <c r="Q1" t="s">
        <v>7</v>
      </c>
    </row>
    <row r="2" spans="1:18" x14ac:dyDescent="0.25">
      <c r="A2" s="20">
        <v>34335</v>
      </c>
      <c r="B2" s="19">
        <v>165</v>
      </c>
      <c r="C2" s="21">
        <v>0.05</v>
      </c>
      <c r="D2" s="21">
        <f>1.5%*0.2</f>
        <v>3.0000000000000001E-3</v>
      </c>
      <c r="E2" s="21">
        <v>1.2999999999999999E-2</v>
      </c>
      <c r="F2" s="19">
        <v>50000</v>
      </c>
      <c r="G2" s="19">
        <v>175</v>
      </c>
      <c r="H2" s="19">
        <v>0</v>
      </c>
      <c r="I2" s="4">
        <f>VLOOKUP(F2,K2:L14,2,1)</f>
        <v>0.39800000000000002</v>
      </c>
      <c r="K2" s="26">
        <v>0</v>
      </c>
      <c r="L2" s="27">
        <v>0</v>
      </c>
      <c r="O2" s="4">
        <f>C2</f>
        <v>0.05</v>
      </c>
      <c r="P2" s="21">
        <v>0</v>
      </c>
      <c r="Q2" s="21">
        <v>2.5000000000000001E-3</v>
      </c>
    </row>
    <row r="3" spans="1:18" x14ac:dyDescent="0.25">
      <c r="C3" s="8">
        <f>C2-E2</f>
        <v>3.7000000000000005E-2</v>
      </c>
      <c r="D3" t="s">
        <v>47</v>
      </c>
      <c r="F3" t="s">
        <v>9</v>
      </c>
      <c r="G3" s="2">
        <f>IF(F2*0.04&lt;=2100,F2*0.04,2100)</f>
        <v>2000</v>
      </c>
      <c r="K3" s="26">
        <v>9408</v>
      </c>
      <c r="L3" s="27">
        <v>0.16</v>
      </c>
      <c r="O3" s="8">
        <f>O2-Q2</f>
        <v>4.7500000000000001E-2</v>
      </c>
      <c r="P3" t="s">
        <v>47</v>
      </c>
    </row>
    <row r="4" spans="1:18" x14ac:dyDescent="0.25">
      <c r="A4" t="s">
        <v>0</v>
      </c>
      <c r="B4" s="2" t="s">
        <v>1</v>
      </c>
      <c r="C4" t="s">
        <v>2</v>
      </c>
      <c r="D4" t="s">
        <v>3</v>
      </c>
      <c r="E4" t="s">
        <v>11</v>
      </c>
      <c r="F4" t="s">
        <v>12</v>
      </c>
      <c r="G4" t="s">
        <v>33</v>
      </c>
      <c r="K4" s="26">
        <v>10000</v>
      </c>
      <c r="L4" s="27">
        <v>0.16</v>
      </c>
      <c r="N4" t="s">
        <v>0</v>
      </c>
      <c r="O4" s="2" t="s">
        <v>1</v>
      </c>
      <c r="P4" t="s">
        <v>34</v>
      </c>
      <c r="Q4" t="s">
        <v>3</v>
      </c>
    </row>
    <row r="5" spans="1:18" x14ac:dyDescent="0.25">
      <c r="A5" s="1">
        <v>42384</v>
      </c>
      <c r="B5" s="2">
        <f>$B$2</f>
        <v>165</v>
      </c>
      <c r="C5" s="3">
        <f>B5</f>
        <v>165</v>
      </c>
      <c r="D5" s="2">
        <f>C5*(1-D2)*(1+C3/12)</f>
        <v>165.01222375</v>
      </c>
      <c r="K5" s="26">
        <v>15000</v>
      </c>
      <c r="L5" s="27">
        <v>0.24</v>
      </c>
      <c r="N5" s="1">
        <v>42384</v>
      </c>
      <c r="O5" s="2">
        <f>$B$2</f>
        <v>165</v>
      </c>
      <c r="P5" s="3">
        <f>O5</f>
        <v>165</v>
      </c>
      <c r="Q5" s="2">
        <f>P5*(1-P2)*(1+O3/12)</f>
        <v>165.65312499999999</v>
      </c>
    </row>
    <row r="6" spans="1:18" x14ac:dyDescent="0.25">
      <c r="A6" s="1">
        <v>42415</v>
      </c>
      <c r="B6" s="2">
        <f t="shared" ref="B6:B16" si="0">$B$2</f>
        <v>165</v>
      </c>
      <c r="C6" s="3">
        <f>C5+B6</f>
        <v>330</v>
      </c>
      <c r="D6" s="2">
        <f>(D5+B6*(1-$D$2))*(1+$C$3/12)</f>
        <v>330.53323518989578</v>
      </c>
      <c r="K6" s="26">
        <v>20000</v>
      </c>
      <c r="L6" s="27">
        <v>0.27</v>
      </c>
      <c r="N6" s="1">
        <v>42415</v>
      </c>
      <c r="O6" s="2">
        <f t="shared" ref="O6:O16" si="1">$B$2</f>
        <v>165</v>
      </c>
      <c r="P6" s="3">
        <f>P5+O6</f>
        <v>330</v>
      </c>
      <c r="Q6" s="2">
        <f>(Q5+O6*(1-$P$2))*(1+$O$3/12)</f>
        <v>331.96196028645829</v>
      </c>
      <c r="R6" s="3"/>
    </row>
    <row r="7" spans="1:18" x14ac:dyDescent="0.25">
      <c r="A7" s="1">
        <v>42444</v>
      </c>
      <c r="B7" s="2">
        <f t="shared" si="0"/>
        <v>165</v>
      </c>
      <c r="C7" s="3">
        <f t="shared" ref="C7:C16" si="2">C6+B7</f>
        <v>495</v>
      </c>
      <c r="D7" s="2">
        <f t="shared" ref="D7:D13" si="3">(D6+B7*(1-$D$2))*(1+$C$3/12)</f>
        <v>496.56460308173126</v>
      </c>
      <c r="F7" s="47" t="s">
        <v>48</v>
      </c>
      <c r="G7" s="48"/>
      <c r="K7" s="26">
        <v>25000</v>
      </c>
      <c r="L7" s="27">
        <v>0.28999999999999998</v>
      </c>
      <c r="N7" s="1">
        <v>42444</v>
      </c>
      <c r="O7" s="2">
        <f t="shared" si="1"/>
        <v>165</v>
      </c>
      <c r="P7" s="3">
        <f t="shared" ref="P7:P16" si="4">P6+O7</f>
        <v>495</v>
      </c>
      <c r="Q7" s="2">
        <f>(Q6+O7*(1-$P$2))*(1+$O$3/12)</f>
        <v>498.92910137925884</v>
      </c>
      <c r="R7" s="3"/>
    </row>
    <row r="8" spans="1:18" x14ac:dyDescent="0.25">
      <c r="A8" s="1">
        <v>42475</v>
      </c>
      <c r="B8" s="2">
        <f t="shared" si="0"/>
        <v>165</v>
      </c>
      <c r="C8" s="3">
        <f t="shared" si="2"/>
        <v>660</v>
      </c>
      <c r="D8" s="2">
        <f t="shared" si="3"/>
        <v>663.10790102456656</v>
      </c>
      <c r="F8" s="15" t="s">
        <v>51</v>
      </c>
      <c r="G8" s="16">
        <f>(G3-G2-H2)/12</f>
        <v>152.08333333333334</v>
      </c>
      <c r="K8" s="26">
        <v>30000</v>
      </c>
      <c r="L8" s="27">
        <v>0.31</v>
      </c>
      <c r="N8" s="1">
        <v>42475</v>
      </c>
      <c r="O8" s="2">
        <f t="shared" si="1"/>
        <v>165</v>
      </c>
      <c r="P8" s="3">
        <f t="shared" si="4"/>
        <v>660</v>
      </c>
      <c r="Q8" s="2">
        <f>(Q7+O8*(1-$P$2))*(1+$O$3/12)</f>
        <v>666.55715407221828</v>
      </c>
      <c r="R8" s="3"/>
    </row>
    <row r="9" spans="1:18" x14ac:dyDescent="0.25">
      <c r="A9" s="1">
        <v>42505</v>
      </c>
      <c r="B9" s="2">
        <f t="shared" si="0"/>
        <v>165</v>
      </c>
      <c r="C9" s="3">
        <f t="shared" si="2"/>
        <v>825</v>
      </c>
      <c r="D9" s="2">
        <f t="shared" si="3"/>
        <v>830.16470746939228</v>
      </c>
      <c r="F9" s="17" t="s">
        <v>49</v>
      </c>
      <c r="G9" s="18">
        <f>(G3-G2)/12</f>
        <v>152.08333333333334</v>
      </c>
      <c r="K9" s="26">
        <v>35000</v>
      </c>
      <c r="L9" s="27">
        <v>0.33</v>
      </c>
      <c r="N9" s="1">
        <v>42505</v>
      </c>
      <c r="O9" s="2">
        <f t="shared" si="1"/>
        <v>165</v>
      </c>
      <c r="P9" s="3">
        <f t="shared" si="4"/>
        <v>825</v>
      </c>
      <c r="Q9" s="2">
        <f>(Q8+O9*(1-$P$2))*(1+$O$3/12)</f>
        <v>834.84873447375412</v>
      </c>
      <c r="R9" s="3"/>
    </row>
    <row r="10" spans="1:18" x14ac:dyDescent="0.25">
      <c r="A10" s="1">
        <v>42536</v>
      </c>
      <c r="B10" s="2">
        <f t="shared" si="0"/>
        <v>165</v>
      </c>
      <c r="C10" s="3">
        <f t="shared" si="2"/>
        <v>990</v>
      </c>
      <c r="D10" s="2">
        <f t="shared" si="3"/>
        <v>997.73660573408961</v>
      </c>
      <c r="K10" s="26">
        <v>40000</v>
      </c>
      <c r="L10" s="27">
        <v>0.35399999999999998</v>
      </c>
      <c r="N10" s="1">
        <v>42536</v>
      </c>
      <c r="O10" s="2">
        <f t="shared" si="1"/>
        <v>165</v>
      </c>
      <c r="P10" s="3">
        <f t="shared" si="4"/>
        <v>990</v>
      </c>
      <c r="Q10" s="2">
        <f>(Q9+O10*(1-$P$2))*(1+$O$3/12)</f>
        <v>1003.8064690477127</v>
      </c>
      <c r="R10" s="3"/>
    </row>
    <row r="11" spans="1:18" x14ac:dyDescent="0.25">
      <c r="A11" s="1">
        <v>42566</v>
      </c>
      <c r="B11" s="2">
        <f t="shared" si="0"/>
        <v>165</v>
      </c>
      <c r="C11" s="3">
        <f t="shared" si="2"/>
        <v>1155</v>
      </c>
      <c r="D11" s="2">
        <f t="shared" si="3"/>
        <v>1165.8251840184364</v>
      </c>
      <c r="K11" s="26">
        <v>45000</v>
      </c>
      <c r="L11" s="27">
        <v>0.375</v>
      </c>
      <c r="N11" s="1">
        <v>42566</v>
      </c>
      <c r="O11" s="2">
        <f t="shared" si="1"/>
        <v>165</v>
      </c>
      <c r="P11" s="3">
        <f t="shared" si="4"/>
        <v>1155</v>
      </c>
      <c r="Q11" s="2">
        <f t="shared" ref="Q11:Q16" si="5">(Q10+O11*(1-$P$2))*(1+$O$3/12)</f>
        <v>1173.4329946543598</v>
      </c>
      <c r="R11" s="3"/>
    </row>
    <row r="12" spans="1:18" x14ac:dyDescent="0.25">
      <c r="A12" s="1">
        <v>42597</v>
      </c>
      <c r="B12" s="2">
        <f t="shared" si="0"/>
        <v>165</v>
      </c>
      <c r="C12" s="3">
        <f t="shared" si="2"/>
        <v>1320</v>
      </c>
      <c r="D12" s="2">
        <f t="shared" si="3"/>
        <v>1334.4320354191598</v>
      </c>
      <c r="G12" s="4"/>
      <c r="K12" s="26">
        <v>50000</v>
      </c>
      <c r="L12" s="27">
        <v>0.39800000000000002</v>
      </c>
      <c r="N12" s="1">
        <v>42597</v>
      </c>
      <c r="O12" s="2">
        <f t="shared" si="1"/>
        <v>165</v>
      </c>
      <c r="P12" s="3">
        <f t="shared" si="4"/>
        <v>1320</v>
      </c>
      <c r="Q12" s="2">
        <f t="shared" si="5"/>
        <v>1343.7309585915332</v>
      </c>
      <c r="R12" s="3"/>
    </row>
    <row r="13" spans="1:18" x14ac:dyDescent="0.25">
      <c r="A13" s="1">
        <v>42628</v>
      </c>
      <c r="B13" s="2">
        <f t="shared" si="0"/>
        <v>165</v>
      </c>
      <c r="C13" s="3">
        <f t="shared" si="2"/>
        <v>1485</v>
      </c>
      <c r="D13" s="2">
        <f t="shared" si="3"/>
        <v>1503.5587579450355</v>
      </c>
      <c r="K13" s="26">
        <v>55000</v>
      </c>
      <c r="L13" s="27">
        <v>0.41499999999999998</v>
      </c>
      <c r="N13" s="1">
        <v>42628</v>
      </c>
      <c r="O13" s="2">
        <f t="shared" si="1"/>
        <v>165</v>
      </c>
      <c r="P13" s="3">
        <f t="shared" si="4"/>
        <v>1485</v>
      </c>
      <c r="Q13" s="2">
        <f t="shared" si="5"/>
        <v>1514.703018635958</v>
      </c>
      <c r="R13" s="3"/>
    </row>
    <row r="14" spans="1:18" x14ac:dyDescent="0.25">
      <c r="A14" s="1">
        <v>42658</v>
      </c>
      <c r="B14" s="2">
        <f t="shared" si="0"/>
        <v>165</v>
      </c>
      <c r="C14" s="3">
        <f t="shared" si="2"/>
        <v>1650</v>
      </c>
      <c r="D14" s="2">
        <f>(D13+B14*(1-$D$2))*(1+$C$3/12)</f>
        <v>1673.2069545320326</v>
      </c>
      <c r="K14" s="28">
        <v>57052</v>
      </c>
      <c r="L14" s="29">
        <v>0.42</v>
      </c>
      <c r="N14" s="1">
        <v>42658</v>
      </c>
      <c r="O14" s="2">
        <f t="shared" si="1"/>
        <v>165</v>
      </c>
      <c r="P14" s="3">
        <f t="shared" si="4"/>
        <v>1650</v>
      </c>
      <c r="Q14" s="2">
        <f t="shared" si="5"/>
        <v>1686.3518430847253</v>
      </c>
      <c r="R14" s="3"/>
    </row>
    <row r="15" spans="1:18" x14ac:dyDescent="0.25">
      <c r="A15" s="1">
        <v>42689</v>
      </c>
      <c r="B15" s="2">
        <f t="shared" si="0"/>
        <v>165</v>
      </c>
      <c r="C15" s="3">
        <f t="shared" si="2"/>
        <v>1815</v>
      </c>
      <c r="D15" s="2">
        <f>(D14+B15*(1-$D$2))*(1+$C$3/12)</f>
        <v>1843.3782330585061</v>
      </c>
      <c r="N15" s="1">
        <v>42689</v>
      </c>
      <c r="O15" s="2">
        <f t="shared" si="1"/>
        <v>165</v>
      </c>
      <c r="P15" s="3">
        <f t="shared" si="4"/>
        <v>1815</v>
      </c>
      <c r="Q15" s="2">
        <f t="shared" si="5"/>
        <v>1858.6801107969357</v>
      </c>
      <c r="R15" s="3"/>
    </row>
    <row r="16" spans="1:18" x14ac:dyDescent="0.25">
      <c r="A16" s="1">
        <v>42719</v>
      </c>
      <c r="B16" s="2">
        <f t="shared" si="0"/>
        <v>165</v>
      </c>
      <c r="C16" s="3">
        <f t="shared" si="2"/>
        <v>1980</v>
      </c>
      <c r="D16" s="2">
        <f>(D15+(B16+B17+B18)*(1-$D$2))*(1+$C$3/12)</f>
        <v>2780.28096530627</v>
      </c>
      <c r="H16" s="22" t="s">
        <v>53</v>
      </c>
      <c r="N16" s="1">
        <v>42719</v>
      </c>
      <c r="O16" s="2">
        <f t="shared" si="1"/>
        <v>165</v>
      </c>
      <c r="P16" s="3">
        <f t="shared" si="4"/>
        <v>1980</v>
      </c>
      <c r="Q16" s="2">
        <f t="shared" si="5"/>
        <v>2031.6905112355068</v>
      </c>
      <c r="R16" s="3"/>
    </row>
    <row r="17" spans="1:18" x14ac:dyDescent="0.25">
      <c r="A17" s="1"/>
      <c r="B17" s="2">
        <f>MIN((1-($G$3-SUM(B4:B16)-$G$2-$H$2)/($G$3-$G$2-$H$2)),1)*($G$2+$H$2)</f>
        <v>175</v>
      </c>
      <c r="C17" s="3">
        <f>C16+B17</f>
        <v>2155</v>
      </c>
      <c r="D17" s="2"/>
      <c r="E17" s="3">
        <f>MAX(MIN(SUM(B4:B16),1925)*$I$2-B17,0)</f>
        <v>591.15000000000009</v>
      </c>
      <c r="F17" s="3">
        <f>E17</f>
        <v>591.15000000000009</v>
      </c>
      <c r="G17" s="3">
        <f>B17</f>
        <v>175</v>
      </c>
      <c r="J17" s="46" t="s">
        <v>41</v>
      </c>
      <c r="K17" s="46"/>
      <c r="N17" s="1"/>
      <c r="O17" s="2"/>
      <c r="P17" s="3"/>
      <c r="Q17" s="2"/>
      <c r="R17" s="3"/>
    </row>
    <row r="18" spans="1:18" x14ac:dyDescent="0.25">
      <c r="A18" s="1"/>
      <c r="B18" s="2">
        <f>E17</f>
        <v>591.15000000000009</v>
      </c>
      <c r="C18" s="3">
        <f t="shared" ref="C18" si="6">C17+B18</f>
        <v>2746.15</v>
      </c>
      <c r="D18" s="2"/>
      <c r="E18" s="3"/>
      <c r="F18" s="3"/>
      <c r="G18" s="3"/>
      <c r="J18" s="12" t="s">
        <v>44</v>
      </c>
      <c r="K18" s="12" t="s">
        <v>45</v>
      </c>
      <c r="N18" s="1"/>
      <c r="O18" s="2"/>
      <c r="P18" s="3"/>
      <c r="Q18" s="2"/>
      <c r="R18" s="3"/>
    </row>
    <row r="19" spans="1:18" x14ac:dyDescent="0.25">
      <c r="A19" s="1">
        <v>42750</v>
      </c>
      <c r="B19" s="2">
        <f>$B$2</f>
        <v>165</v>
      </c>
      <c r="C19" s="3">
        <f>C18+B19</f>
        <v>2911.15</v>
      </c>
      <c r="D19" s="2">
        <f>(D16+B19*(1-$D$2))*(1+$C$3/12)</f>
        <v>2953.8657220326309</v>
      </c>
      <c r="I19" s="4" t="s">
        <v>40</v>
      </c>
      <c r="J19" s="3">
        <f>C606</f>
        <v>118084.44999999991</v>
      </c>
      <c r="K19" s="3">
        <f t="shared" ref="K19" si="7">P604</f>
        <v>85140</v>
      </c>
      <c r="N19" s="1">
        <v>42750</v>
      </c>
      <c r="O19" s="2">
        <f>$B$2</f>
        <v>165</v>
      </c>
      <c r="P19" s="3">
        <f>P16+O19</f>
        <v>2145</v>
      </c>
      <c r="Q19" s="2">
        <f>(Q16+O19*(1-$P$2))*(1+$O$3/12)</f>
        <v>2205.3857445091476</v>
      </c>
      <c r="R19" s="3"/>
    </row>
    <row r="20" spans="1:18" x14ac:dyDescent="0.25">
      <c r="A20" s="1">
        <v>42781</v>
      </c>
      <c r="B20" s="2">
        <f t="shared" ref="B20:B30" si="8">$B$2</f>
        <v>165</v>
      </c>
      <c r="C20" s="3">
        <f>C19+B20</f>
        <v>3076.15</v>
      </c>
      <c r="D20" s="2">
        <f>(D19+B20*(1-$D$2))*(1+$C$3/12)</f>
        <v>3127.9856984255648</v>
      </c>
      <c r="I20" t="s">
        <v>42</v>
      </c>
      <c r="J20" s="3">
        <f>D604</f>
        <v>287872.89150876494</v>
      </c>
      <c r="K20" s="3">
        <f>Q604</f>
        <v>279504.08289740584</v>
      </c>
      <c r="N20" s="1">
        <v>42781</v>
      </c>
      <c r="O20" s="2">
        <f t="shared" ref="O20:O30" si="9">$B$2</f>
        <v>165</v>
      </c>
      <c r="P20" s="3">
        <f t="shared" ref="P20:P83" si="10">P19+O20</f>
        <v>2310</v>
      </c>
      <c r="Q20" s="2">
        <f>(Q19+O20*(1-$P$2))*(1+$O$3/12)</f>
        <v>2379.7685214144963</v>
      </c>
      <c r="R20" s="3"/>
    </row>
    <row r="21" spans="1:18" x14ac:dyDescent="0.25">
      <c r="A21" s="1">
        <v>42809</v>
      </c>
      <c r="B21" s="2">
        <f t="shared" si="8"/>
        <v>165</v>
      </c>
      <c r="C21" s="3">
        <f t="shared" ref="C21:C30" si="11">C20+B21</f>
        <v>3241.15</v>
      </c>
      <c r="D21" s="2">
        <f t="shared" ref="D21:D29" si="12">(D20+B21*(1-$D$2))*(1+$C$3/12)</f>
        <v>3302.6425447457104</v>
      </c>
      <c r="I21" t="s">
        <v>43</v>
      </c>
      <c r="J21" s="21">
        <v>0.22675000000000001</v>
      </c>
      <c r="K21" s="21">
        <f>100/409+9/409</f>
        <v>0.2665036674816626</v>
      </c>
      <c r="N21" s="1">
        <v>42809</v>
      </c>
      <c r="O21" s="2">
        <f t="shared" si="9"/>
        <v>165</v>
      </c>
      <c r="P21" s="3">
        <f t="shared" si="10"/>
        <v>2475</v>
      </c>
      <c r="Q21" s="2">
        <f t="shared" ref="Q21:Q30" si="13">(Q20+O21*(1-$P$2))*(1+$O$3/12)</f>
        <v>2554.8415634784287</v>
      </c>
      <c r="R21" s="3"/>
    </row>
    <row r="22" spans="1:18" x14ac:dyDescent="0.25">
      <c r="A22" s="1">
        <v>42840</v>
      </c>
      <c r="B22" s="2">
        <f t="shared" si="8"/>
        <v>165</v>
      </c>
      <c r="C22" s="3">
        <f t="shared" si="11"/>
        <v>3406.15</v>
      </c>
      <c r="D22" s="2">
        <f t="shared" si="12"/>
        <v>3477.83791634201</v>
      </c>
      <c r="E22" s="9"/>
      <c r="K22" s="13">
        <v>0.7</v>
      </c>
      <c r="L22" s="23" t="s">
        <v>46</v>
      </c>
      <c r="N22" s="1">
        <v>42840</v>
      </c>
      <c r="O22" s="2">
        <f t="shared" si="9"/>
        <v>165</v>
      </c>
      <c r="P22" s="3">
        <f t="shared" si="10"/>
        <v>2640</v>
      </c>
      <c r="Q22" s="2">
        <f t="shared" si="13"/>
        <v>2730.6076030005306</v>
      </c>
      <c r="R22" s="3"/>
    </row>
    <row r="23" spans="1:18" x14ac:dyDescent="0.25">
      <c r="A23" s="1">
        <v>42870</v>
      </c>
      <c r="B23" s="2">
        <f t="shared" si="8"/>
        <v>165</v>
      </c>
      <c r="C23" s="3">
        <f t="shared" si="11"/>
        <v>3571.15</v>
      </c>
      <c r="D23" s="2">
        <f t="shared" si="12"/>
        <v>3653.573473667398</v>
      </c>
      <c r="I23" t="s">
        <v>28</v>
      </c>
      <c r="J23" s="3">
        <f>J20*J21</f>
        <v>65275.178149612453</v>
      </c>
      <c r="K23" s="3">
        <f>(K20-K19)*K21*K22</f>
        <v>36259.118643207985</v>
      </c>
      <c r="N23" s="1">
        <v>42870</v>
      </c>
      <c r="O23" s="2">
        <f t="shared" si="9"/>
        <v>165</v>
      </c>
      <c r="P23" s="3">
        <f t="shared" si="10"/>
        <v>2805</v>
      </c>
      <c r="Q23" s="2">
        <f t="shared" si="13"/>
        <v>2907.0693830957407</v>
      </c>
      <c r="R23" s="3"/>
    </row>
    <row r="24" spans="1:18" x14ac:dyDescent="0.25">
      <c r="A24" s="1">
        <v>42901</v>
      </c>
      <c r="B24" s="2">
        <f t="shared" si="8"/>
        <v>165</v>
      </c>
      <c r="C24" s="3">
        <f t="shared" si="11"/>
        <v>3736.15</v>
      </c>
      <c r="D24" s="2">
        <f t="shared" si="12"/>
        <v>3829.8508822945391</v>
      </c>
      <c r="J24" s="3"/>
      <c r="N24" s="1">
        <v>42901</v>
      </c>
      <c r="O24" s="2">
        <f t="shared" si="9"/>
        <v>165</v>
      </c>
      <c r="P24" s="3">
        <f t="shared" si="10"/>
        <v>2970</v>
      </c>
      <c r="Q24" s="2">
        <f t="shared" si="13"/>
        <v>3084.2296577371612</v>
      </c>
      <c r="R24" s="3"/>
    </row>
    <row r="25" spans="1:18" x14ac:dyDescent="0.25">
      <c r="A25" s="1">
        <v>42931</v>
      </c>
      <c r="B25" s="2">
        <f t="shared" si="8"/>
        <v>165</v>
      </c>
      <c r="C25" s="3">
        <f t="shared" si="11"/>
        <v>3901.15</v>
      </c>
      <c r="D25" s="2">
        <f t="shared" si="12"/>
        <v>4006.6718129316141</v>
      </c>
      <c r="J25" s="3">
        <f>J20-J23</f>
        <v>222597.71335915249</v>
      </c>
      <c r="K25" s="3">
        <f>K20-K23</f>
        <v>243244.96425419784</v>
      </c>
      <c r="N25" s="1">
        <v>42931</v>
      </c>
      <c r="O25" s="2">
        <f t="shared" si="9"/>
        <v>165</v>
      </c>
      <c r="P25" s="3">
        <f t="shared" si="10"/>
        <v>3135</v>
      </c>
      <c r="Q25" s="2">
        <f t="shared" si="13"/>
        <v>3262.0911917990375</v>
      </c>
      <c r="R25" s="3"/>
    </row>
    <row r="26" spans="1:18" x14ac:dyDescent="0.25">
      <c r="A26" s="1">
        <v>42962</v>
      </c>
      <c r="B26" s="2">
        <f t="shared" si="8"/>
        <v>165</v>
      </c>
      <c r="C26" s="3">
        <f t="shared" si="11"/>
        <v>4066.15</v>
      </c>
      <c r="D26" s="2">
        <f t="shared" si="12"/>
        <v>4184.0379414381532</v>
      </c>
      <c r="N26" s="1">
        <v>42962</v>
      </c>
      <c r="O26" s="2">
        <f t="shared" si="9"/>
        <v>165</v>
      </c>
      <c r="P26" s="3">
        <f t="shared" si="10"/>
        <v>3300</v>
      </c>
      <c r="Q26" s="2">
        <f t="shared" si="13"/>
        <v>3440.6567610999086</v>
      </c>
      <c r="R26" s="3"/>
    </row>
    <row r="27" spans="1:18" x14ac:dyDescent="0.25">
      <c r="A27" s="1">
        <v>42993</v>
      </c>
      <c r="B27" s="2">
        <f t="shared" si="8"/>
        <v>165</v>
      </c>
      <c r="C27" s="3">
        <f t="shared" si="11"/>
        <v>4231.1499999999996</v>
      </c>
      <c r="D27" s="2">
        <f t="shared" si="12"/>
        <v>4361.9509488409212</v>
      </c>
      <c r="N27" s="1">
        <v>42993</v>
      </c>
      <c r="O27" s="2">
        <f t="shared" si="9"/>
        <v>165</v>
      </c>
      <c r="P27" s="3">
        <f t="shared" si="10"/>
        <v>3465</v>
      </c>
      <c r="Q27" s="2">
        <f t="shared" si="13"/>
        <v>3619.929152445929</v>
      </c>
      <c r="R27" s="3"/>
    </row>
    <row r="28" spans="1:18" x14ac:dyDescent="0.25">
      <c r="A28" s="1">
        <v>43023</v>
      </c>
      <c r="B28" s="2">
        <f t="shared" si="8"/>
        <v>165</v>
      </c>
      <c r="C28" s="3">
        <f t="shared" si="11"/>
        <v>4396.1499999999996</v>
      </c>
      <c r="D28" s="2">
        <f t="shared" si="12"/>
        <v>4540.4125213498473</v>
      </c>
      <c r="N28" s="1">
        <v>43023</v>
      </c>
      <c r="O28" s="2">
        <f t="shared" si="9"/>
        <v>165</v>
      </c>
      <c r="P28" s="3">
        <f t="shared" si="10"/>
        <v>3630</v>
      </c>
      <c r="Q28" s="2">
        <f t="shared" si="13"/>
        <v>3799.9111636743605</v>
      </c>
      <c r="R28" s="3"/>
    </row>
    <row r="29" spans="1:18" x14ac:dyDescent="0.25">
      <c r="A29" s="1">
        <v>43054</v>
      </c>
      <c r="B29" s="2">
        <f t="shared" si="8"/>
        <v>165</v>
      </c>
      <c r="C29" s="3">
        <f t="shared" si="11"/>
        <v>4561.1499999999996</v>
      </c>
      <c r="D29" s="2">
        <f t="shared" si="12"/>
        <v>4719.424350374009</v>
      </c>
      <c r="N29" s="1">
        <v>43054</v>
      </c>
      <c r="O29" s="2">
        <f t="shared" si="9"/>
        <v>165</v>
      </c>
      <c r="P29" s="3">
        <f t="shared" si="10"/>
        <v>3795</v>
      </c>
      <c r="Q29" s="2">
        <f t="shared" si="13"/>
        <v>3980.6056036972382</v>
      </c>
      <c r="R29" s="3"/>
    </row>
    <row r="30" spans="1:18" x14ac:dyDescent="0.25">
      <c r="A30" s="1">
        <v>43084</v>
      </c>
      <c r="B30" s="2">
        <f t="shared" si="8"/>
        <v>165</v>
      </c>
      <c r="C30" s="3">
        <f t="shared" si="11"/>
        <v>4726.1499999999996</v>
      </c>
      <c r="D30" s="2">
        <f>(D29+(B30+B31+B32)*(1-$D$2))*(1+$C$3/12)</f>
        <v>5665.1948914834957</v>
      </c>
      <c r="N30" s="1">
        <v>43084</v>
      </c>
      <c r="O30" s="2">
        <f t="shared" si="9"/>
        <v>165</v>
      </c>
      <c r="P30" s="3">
        <f t="shared" si="10"/>
        <v>3960</v>
      </c>
      <c r="Q30" s="2">
        <f t="shared" si="13"/>
        <v>4162.0152925452066</v>
      </c>
      <c r="R30" s="3"/>
    </row>
    <row r="31" spans="1:18" x14ac:dyDescent="0.25">
      <c r="A31" s="1"/>
      <c r="B31" s="2">
        <f>MIN((1-($G$3-SUM(B18:B30)-$G$2-$H$2)/($G$3-$G$2-$H$2)),1)*($G$2+$H$2)</f>
        <v>175</v>
      </c>
      <c r="C31" s="3">
        <f>C30+B31</f>
        <v>4901.1499999999996</v>
      </c>
      <c r="D31" s="2"/>
      <c r="E31" s="3">
        <f>MAX(MIN(SUM(B18:B30),1925)*$I$2-B31,0)</f>
        <v>591.15000000000009</v>
      </c>
      <c r="F31" s="3">
        <f>F17+E31</f>
        <v>1182.3000000000002</v>
      </c>
      <c r="G31" s="3">
        <f>G17+B31</f>
        <v>350</v>
      </c>
      <c r="N31" s="1"/>
      <c r="O31" s="2"/>
      <c r="P31" s="3"/>
      <c r="Q31" s="2"/>
      <c r="R31" s="3"/>
    </row>
    <row r="32" spans="1:18" x14ac:dyDescent="0.25">
      <c r="A32" s="1"/>
      <c r="B32" s="2">
        <f>E31</f>
        <v>591.15000000000009</v>
      </c>
      <c r="C32" s="3">
        <f t="shared" ref="C32" si="14">C31+B32</f>
        <v>5492.2999999999993</v>
      </c>
      <c r="D32" s="2"/>
      <c r="E32" s="3"/>
      <c r="F32" s="3"/>
      <c r="G32" s="3"/>
      <c r="N32" s="1"/>
      <c r="O32" s="2"/>
      <c r="P32" s="3"/>
      <c r="Q32" s="2"/>
      <c r="R32" s="3"/>
    </row>
    <row r="33" spans="1:18" x14ac:dyDescent="0.25">
      <c r="A33" s="1">
        <v>43115</v>
      </c>
      <c r="B33" s="2">
        <f>$B$2</f>
        <v>165</v>
      </c>
      <c r="C33" s="3">
        <f>C32+B33</f>
        <v>5657.2999999999993</v>
      </c>
      <c r="D33" s="2">
        <f>(D30+B33*(1-$D$2))*(1+$C$3/12)</f>
        <v>5847.6747994822363</v>
      </c>
      <c r="N33" s="1">
        <v>43115</v>
      </c>
      <c r="O33" s="2">
        <f t="shared" ref="O33:O100" si="15">$B$2</f>
        <v>165</v>
      </c>
      <c r="P33" s="3">
        <f t="shared" ref="P33" si="16">P30+O33</f>
        <v>4125</v>
      </c>
      <c r="Q33" s="2">
        <f t="shared" ref="Q33" si="17">(Q30+O33*(1-$P$2))*(1+$O$3/12)</f>
        <v>4344.1430614115316</v>
      </c>
      <c r="R33" s="3"/>
    </row>
    <row r="34" spans="1:18" x14ac:dyDescent="0.25">
      <c r="A34" s="1">
        <v>43146</v>
      </c>
      <c r="B34" s="2">
        <f t="shared" ref="B34:B44" si="18">$B$2</f>
        <v>165</v>
      </c>
      <c r="C34" s="3">
        <f>C33+B34</f>
        <v>5822.2999999999993</v>
      </c>
      <c r="D34" s="2">
        <f>(D33+B34*(1-$D$2))*(1+$C$3/12)</f>
        <v>6030.7173538639736</v>
      </c>
      <c r="N34" s="1">
        <v>43146</v>
      </c>
      <c r="O34" s="2">
        <f t="shared" si="15"/>
        <v>165</v>
      </c>
      <c r="P34" s="3">
        <f t="shared" si="10"/>
        <v>4290</v>
      </c>
      <c r="Q34" s="2">
        <f t="shared" ref="Q34:Q97" si="19">(Q33+O34*(1-$P$2))*(1+$O$3/12)</f>
        <v>4526.9917526962854</v>
      </c>
      <c r="R34" s="3"/>
    </row>
    <row r="35" spans="1:18" x14ac:dyDescent="0.25">
      <c r="A35" s="1">
        <v>43174</v>
      </c>
      <c r="B35" s="2">
        <f t="shared" si="18"/>
        <v>165</v>
      </c>
      <c r="C35" s="3">
        <f t="shared" ref="C35:C44" si="20">C34+B35</f>
        <v>5987.2999999999993</v>
      </c>
      <c r="D35" s="2">
        <f t="shared" ref="D35:D43" si="21">(D34+B35*(1-$D$2))*(1+$C$3/12)</f>
        <v>6214.324289455054</v>
      </c>
      <c r="N35" s="1">
        <v>43174</v>
      </c>
      <c r="O35" s="2">
        <f t="shared" si="15"/>
        <v>165</v>
      </c>
      <c r="P35" s="3">
        <f t="shared" si="10"/>
        <v>4455</v>
      </c>
      <c r="Q35" s="2">
        <f t="shared" si="19"/>
        <v>4710.5642200507082</v>
      </c>
      <c r="R35" s="3"/>
    </row>
    <row r="36" spans="1:18" x14ac:dyDescent="0.25">
      <c r="A36" s="1">
        <v>43205</v>
      </c>
      <c r="B36" s="2">
        <f t="shared" si="18"/>
        <v>165</v>
      </c>
      <c r="C36" s="3">
        <f t="shared" si="20"/>
        <v>6152.2999999999993</v>
      </c>
      <c r="D36" s="2">
        <f t="shared" si="21"/>
        <v>6398.4973464308741</v>
      </c>
      <c r="E36" s="9"/>
      <c r="N36" s="1">
        <v>43205</v>
      </c>
      <c r="O36" s="2">
        <f t="shared" si="15"/>
        <v>165</v>
      </c>
      <c r="P36" s="3">
        <f t="shared" si="10"/>
        <v>4620</v>
      </c>
      <c r="Q36" s="2">
        <f t="shared" si="19"/>
        <v>4894.8633284217422</v>
      </c>
      <c r="R36" s="3"/>
    </row>
    <row r="37" spans="1:18" x14ac:dyDescent="0.25">
      <c r="A37" s="1">
        <v>43235</v>
      </c>
      <c r="B37" s="2">
        <f t="shared" si="18"/>
        <v>165</v>
      </c>
      <c r="C37" s="3">
        <f t="shared" si="20"/>
        <v>6317.2999999999993</v>
      </c>
      <c r="D37" s="2">
        <f t="shared" si="21"/>
        <v>6583.2382703323692</v>
      </c>
      <c r="N37" s="1">
        <v>43235</v>
      </c>
      <c r="O37" s="2">
        <f t="shared" si="15"/>
        <v>165</v>
      </c>
      <c r="P37" s="3">
        <f t="shared" si="10"/>
        <v>4785</v>
      </c>
      <c r="Q37" s="2">
        <f t="shared" si="19"/>
        <v>5079.8919540967445</v>
      </c>
      <c r="R37" s="3"/>
    </row>
    <row r="38" spans="1:18" x14ac:dyDescent="0.25">
      <c r="A38" s="1">
        <v>43266</v>
      </c>
      <c r="B38" s="2">
        <f t="shared" si="18"/>
        <v>165</v>
      </c>
      <c r="C38" s="3">
        <f t="shared" si="20"/>
        <v>6482.2999999999993</v>
      </c>
      <c r="D38" s="2">
        <f t="shared" si="21"/>
        <v>6768.5488120825612</v>
      </c>
      <c r="N38" s="1">
        <v>43266</v>
      </c>
      <c r="O38" s="2">
        <f t="shared" si="15"/>
        <v>165</v>
      </c>
      <c r="P38" s="3">
        <f t="shared" si="10"/>
        <v>4950</v>
      </c>
      <c r="Q38" s="2">
        <f t="shared" si="19"/>
        <v>5265.6529847483771</v>
      </c>
      <c r="R38" s="3"/>
    </row>
    <row r="39" spans="1:18" x14ac:dyDescent="0.25">
      <c r="A39" s="1">
        <v>43296</v>
      </c>
      <c r="B39" s="2">
        <f t="shared" si="18"/>
        <v>165</v>
      </c>
      <c r="C39" s="3">
        <f t="shared" si="20"/>
        <v>6647.2999999999993</v>
      </c>
      <c r="D39" s="2">
        <f t="shared" si="21"/>
        <v>6954.4307280031489</v>
      </c>
      <c r="N39" s="1">
        <v>43296</v>
      </c>
      <c r="O39" s="2">
        <f t="shared" si="15"/>
        <v>165</v>
      </c>
      <c r="P39" s="3">
        <f t="shared" si="10"/>
        <v>5115</v>
      </c>
      <c r="Q39" s="2">
        <f t="shared" si="19"/>
        <v>5452.1493194796722</v>
      </c>
      <c r="R39" s="3"/>
    </row>
    <row r="40" spans="1:18" x14ac:dyDescent="0.25">
      <c r="A40" s="1">
        <v>43327</v>
      </c>
      <c r="B40" s="2">
        <f t="shared" si="18"/>
        <v>165</v>
      </c>
      <c r="C40" s="3">
        <f t="shared" si="20"/>
        <v>6812.2999999999993</v>
      </c>
      <c r="D40" s="2">
        <f t="shared" si="21"/>
        <v>7140.8857798311583</v>
      </c>
      <c r="N40" s="1">
        <v>43327</v>
      </c>
      <c r="O40" s="2">
        <f t="shared" si="15"/>
        <v>165</v>
      </c>
      <c r="P40" s="3">
        <f t="shared" si="10"/>
        <v>5280</v>
      </c>
      <c r="Q40" s="2">
        <f t="shared" si="19"/>
        <v>5639.3838688692786</v>
      </c>
      <c r="R40" s="3"/>
    </row>
    <row r="41" spans="1:18" x14ac:dyDescent="0.25">
      <c r="A41" s="1">
        <v>43358</v>
      </c>
      <c r="B41" s="2">
        <f t="shared" si="18"/>
        <v>165</v>
      </c>
      <c r="C41" s="3">
        <f t="shared" si="20"/>
        <v>6977.2999999999993</v>
      </c>
      <c r="D41" s="2">
        <f t="shared" si="21"/>
        <v>7327.9157347356377</v>
      </c>
      <c r="N41" s="1">
        <v>43358</v>
      </c>
      <c r="O41" s="2">
        <f t="shared" si="15"/>
        <v>165</v>
      </c>
      <c r="P41" s="3">
        <f t="shared" si="10"/>
        <v>5445</v>
      </c>
      <c r="Q41" s="2">
        <f t="shared" si="19"/>
        <v>5827.3595550168857</v>
      </c>
      <c r="R41" s="3"/>
    </row>
    <row r="42" spans="1:18" x14ac:dyDescent="0.25">
      <c r="A42" s="1">
        <v>43388</v>
      </c>
      <c r="B42" s="2">
        <f t="shared" si="18"/>
        <v>165</v>
      </c>
      <c r="C42" s="3">
        <f t="shared" si="20"/>
        <v>7142.2999999999993</v>
      </c>
      <c r="D42" s="2">
        <f t="shared" si="21"/>
        <v>7515.5223653344055</v>
      </c>
      <c r="N42" s="1">
        <v>43388</v>
      </c>
      <c r="O42" s="2">
        <f t="shared" si="15"/>
        <v>165</v>
      </c>
      <c r="P42" s="3">
        <f t="shared" si="10"/>
        <v>5610</v>
      </c>
      <c r="Q42" s="2">
        <f t="shared" si="19"/>
        <v>6016.0793115888273</v>
      </c>
      <c r="R42" s="3"/>
    </row>
    <row r="43" spans="1:18" x14ac:dyDescent="0.25">
      <c r="A43" s="1">
        <v>43419</v>
      </c>
      <c r="B43" s="2">
        <f t="shared" si="18"/>
        <v>165</v>
      </c>
      <c r="C43" s="3">
        <f t="shared" si="20"/>
        <v>7307.2999999999993</v>
      </c>
      <c r="D43" s="2">
        <f t="shared" si="21"/>
        <v>7703.7074497108533</v>
      </c>
      <c r="N43" s="1">
        <v>43419</v>
      </c>
      <c r="O43" s="2">
        <f t="shared" si="15"/>
        <v>165</v>
      </c>
      <c r="P43" s="3">
        <f t="shared" si="10"/>
        <v>5775</v>
      </c>
      <c r="Q43" s="2">
        <f t="shared" si="19"/>
        <v>6205.5460838638664</v>
      </c>
      <c r="R43" s="3"/>
    </row>
    <row r="44" spans="1:18" x14ac:dyDescent="0.25">
      <c r="A44" s="1">
        <v>43449</v>
      </c>
      <c r="B44" s="2">
        <f t="shared" si="18"/>
        <v>165</v>
      </c>
      <c r="C44" s="3">
        <f t="shared" si="20"/>
        <v>7472.2999999999993</v>
      </c>
      <c r="D44" s="2">
        <f>(D43+(B44+B45+B46)*(1-$D$2))*(1+$C$3/12)</f>
        <v>8658.6795303766285</v>
      </c>
      <c r="N44" s="1">
        <v>43449</v>
      </c>
      <c r="O44" s="2">
        <f t="shared" si="15"/>
        <v>165</v>
      </c>
      <c r="P44" s="3">
        <f t="shared" si="10"/>
        <v>5940</v>
      </c>
      <c r="Q44" s="2">
        <f t="shared" si="19"/>
        <v>6395.7628287791604</v>
      </c>
      <c r="R44" s="3"/>
    </row>
    <row r="45" spans="1:18" x14ac:dyDescent="0.25">
      <c r="A45" s="1"/>
      <c r="B45" s="2">
        <f>MIN((1-($G$3-SUM(B32:B44)-$G$2-$H$2)/($G$3-$G$2-$H$2)),1)*($G$2+$H$2)</f>
        <v>175</v>
      </c>
      <c r="C45" s="3">
        <f>C44+B45</f>
        <v>7647.2999999999993</v>
      </c>
      <c r="D45" s="2"/>
      <c r="E45" s="3">
        <f>MAX(MIN(SUM(B32:B44),1925)*$I$2-B45,0)</f>
        <v>591.15000000000009</v>
      </c>
      <c r="F45" s="3">
        <f t="shared" ref="F45" si="22">F31+E45</f>
        <v>1773.4500000000003</v>
      </c>
      <c r="G45" s="3">
        <f t="shared" ref="G45" si="23">G31+B45</f>
        <v>525</v>
      </c>
      <c r="N45" s="1"/>
      <c r="O45" s="2"/>
      <c r="P45" s="3"/>
      <c r="Q45" s="2"/>
      <c r="R45" s="3"/>
    </row>
    <row r="46" spans="1:18" x14ac:dyDescent="0.25">
      <c r="A46" s="1"/>
      <c r="B46" s="2">
        <f>E45</f>
        <v>591.15000000000009</v>
      </c>
      <c r="C46" s="3">
        <f t="shared" ref="C46:C109" si="24">C45+B46</f>
        <v>8238.4499999999989</v>
      </c>
      <c r="D46" s="2"/>
      <c r="E46" s="3"/>
      <c r="F46" s="3"/>
      <c r="G46" s="3"/>
      <c r="N46" s="1"/>
      <c r="O46" s="2"/>
      <c r="P46" s="3"/>
      <c r="Q46" s="2"/>
      <c r="R46" s="3"/>
    </row>
    <row r="47" spans="1:18" x14ac:dyDescent="0.25">
      <c r="A47" s="1">
        <v>43480</v>
      </c>
      <c r="B47" s="2">
        <f t="shared" ref="B47:B110" si="25">$B$2</f>
        <v>165</v>
      </c>
      <c r="C47" s="3">
        <f t="shared" si="24"/>
        <v>8403.4499999999989</v>
      </c>
      <c r="D47" s="2">
        <f t="shared" ref="D47" si="26">(D44+B47*(1-$D$2))*(1+$C$3/12)</f>
        <v>8850.3893493452888</v>
      </c>
      <c r="N47" s="1">
        <v>43480</v>
      </c>
      <c r="O47" s="2">
        <f t="shared" ref="O47:O114" si="27">$B$2</f>
        <v>165</v>
      </c>
      <c r="P47" s="3">
        <f t="shared" ref="P47" si="28">P44+O47</f>
        <v>6105</v>
      </c>
      <c r="Q47" s="2">
        <f t="shared" ref="Q47" si="29">(Q44+O47*(1-$P$2))*(1+$O$3/12)</f>
        <v>6586.732514976411</v>
      </c>
      <c r="R47" s="3"/>
    </row>
    <row r="48" spans="1:18" x14ac:dyDescent="0.25">
      <c r="A48" s="1">
        <v>43511</v>
      </c>
      <c r="B48" s="2">
        <f t="shared" si="25"/>
        <v>165</v>
      </c>
      <c r="C48" s="3">
        <f t="shared" si="24"/>
        <v>8568.4499999999989</v>
      </c>
      <c r="D48" s="2">
        <f t="shared" ref="D48:D57" si="30">(D47+B48*(1-$D$2))*(1+$C$3/12)</f>
        <v>9042.6902735891017</v>
      </c>
      <c r="N48" s="1">
        <v>43511</v>
      </c>
      <c r="O48" s="2">
        <f t="shared" si="27"/>
        <v>165</v>
      </c>
      <c r="P48" s="3">
        <f t="shared" si="10"/>
        <v>6270</v>
      </c>
      <c r="Q48" s="2">
        <f t="shared" ref="Q48" si="31">(Q47+O48*(1-$P$2))*(1+$O$3/12)</f>
        <v>6778.458122848192</v>
      </c>
      <c r="R48" s="3"/>
    </row>
    <row r="49" spans="1:18" x14ac:dyDescent="0.25">
      <c r="A49" s="1">
        <v>43539</v>
      </c>
      <c r="B49" s="2">
        <f t="shared" si="25"/>
        <v>165</v>
      </c>
      <c r="C49" s="3">
        <f t="shared" si="24"/>
        <v>8733.4499999999989</v>
      </c>
      <c r="D49" s="2">
        <f t="shared" si="30"/>
        <v>9235.5841256826679</v>
      </c>
      <c r="N49" s="1">
        <v>43539</v>
      </c>
      <c r="O49" s="2">
        <f t="shared" si="27"/>
        <v>165</v>
      </c>
      <c r="P49" s="3">
        <f t="shared" si="10"/>
        <v>6435</v>
      </c>
      <c r="Q49" s="2">
        <f t="shared" si="19"/>
        <v>6970.9426445844656</v>
      </c>
      <c r="R49" s="3"/>
    </row>
    <row r="50" spans="1:18" x14ac:dyDescent="0.25">
      <c r="A50" s="1">
        <v>43570</v>
      </c>
      <c r="B50" s="2">
        <f t="shared" si="25"/>
        <v>165</v>
      </c>
      <c r="C50" s="3">
        <f t="shared" si="24"/>
        <v>8898.4499999999989</v>
      </c>
      <c r="D50" s="2">
        <f t="shared" si="30"/>
        <v>9429.0727338201887</v>
      </c>
      <c r="E50" s="9"/>
      <c r="N50" s="1">
        <v>43570</v>
      </c>
      <c r="O50" s="2">
        <f t="shared" si="27"/>
        <v>165</v>
      </c>
      <c r="P50" s="3">
        <f t="shared" si="10"/>
        <v>6600</v>
      </c>
      <c r="Q50" s="2">
        <f t="shared" si="19"/>
        <v>7164.1890842192788</v>
      </c>
      <c r="R50" s="3"/>
    </row>
    <row r="51" spans="1:18" x14ac:dyDescent="0.25">
      <c r="A51" s="1">
        <v>43600</v>
      </c>
      <c r="B51" s="2">
        <f t="shared" si="25"/>
        <v>165</v>
      </c>
      <c r="C51" s="3">
        <f t="shared" si="24"/>
        <v>9063.4499999999989</v>
      </c>
      <c r="D51" s="2">
        <f t="shared" si="30"/>
        <v>9623.1579318328004</v>
      </c>
      <c r="N51" s="1">
        <v>43600</v>
      </c>
      <c r="O51" s="2">
        <f t="shared" si="27"/>
        <v>165</v>
      </c>
      <c r="P51" s="3">
        <f t="shared" si="10"/>
        <v>6765</v>
      </c>
      <c r="Q51" s="2">
        <f t="shared" si="19"/>
        <v>7358.2004576776462</v>
      </c>
    </row>
    <row r="52" spans="1:18" x14ac:dyDescent="0.25">
      <c r="A52" s="1">
        <v>43631</v>
      </c>
      <c r="B52" s="2">
        <f t="shared" si="25"/>
        <v>165</v>
      </c>
      <c r="C52" s="3">
        <f t="shared" si="24"/>
        <v>9228.4499999999989</v>
      </c>
      <c r="D52" s="2">
        <f t="shared" si="30"/>
        <v>9817.84155920595</v>
      </c>
      <c r="N52" s="1">
        <v>43631</v>
      </c>
      <c r="O52" s="2">
        <f t="shared" si="27"/>
        <v>165</v>
      </c>
      <c r="P52" s="3">
        <f t="shared" si="10"/>
        <v>6930</v>
      </c>
      <c r="Q52" s="2">
        <f t="shared" si="19"/>
        <v>7552.9797928226199</v>
      </c>
    </row>
    <row r="53" spans="1:18" x14ac:dyDescent="0.25">
      <c r="A53" s="1">
        <v>43661</v>
      </c>
      <c r="B53" s="2">
        <f t="shared" si="25"/>
        <v>165</v>
      </c>
      <c r="C53" s="3">
        <f t="shared" si="24"/>
        <v>9393.4499999999989</v>
      </c>
      <c r="D53" s="2">
        <f t="shared" si="30"/>
        <v>10013.125461096834</v>
      </c>
      <c r="N53" s="1">
        <v>43661</v>
      </c>
      <c r="O53" s="2">
        <f t="shared" si="27"/>
        <v>165</v>
      </c>
      <c r="P53" s="3">
        <f t="shared" si="10"/>
        <v>7095</v>
      </c>
      <c r="Q53" s="2">
        <f t="shared" si="19"/>
        <v>7748.530129502542</v>
      </c>
    </row>
    <row r="54" spans="1:18" x14ac:dyDescent="0.25">
      <c r="A54" s="1">
        <v>43692</v>
      </c>
      <c r="B54" s="2">
        <f t="shared" si="25"/>
        <v>165</v>
      </c>
      <c r="C54" s="3">
        <f t="shared" si="24"/>
        <v>9558.4499999999989</v>
      </c>
      <c r="D54" s="2">
        <f t="shared" si="30"/>
        <v>10209.011488351882</v>
      </c>
      <c r="N54" s="1">
        <v>43692</v>
      </c>
      <c r="O54" s="2">
        <f t="shared" si="27"/>
        <v>165</v>
      </c>
      <c r="P54" s="3">
        <f t="shared" si="10"/>
        <v>7260</v>
      </c>
      <c r="Q54" s="2">
        <f t="shared" si="19"/>
        <v>7944.8545195984889</v>
      </c>
    </row>
    <row r="55" spans="1:18" x14ac:dyDescent="0.25">
      <c r="A55" s="1">
        <v>43723</v>
      </c>
      <c r="B55" s="2">
        <f t="shared" si="25"/>
        <v>165</v>
      </c>
      <c r="C55" s="3">
        <f t="shared" si="24"/>
        <v>9723.4499999999989</v>
      </c>
      <c r="D55" s="2">
        <f t="shared" si="30"/>
        <v>10405.501497524299</v>
      </c>
      <c r="N55" s="1">
        <v>43723</v>
      </c>
      <c r="O55" s="2">
        <f t="shared" si="27"/>
        <v>165</v>
      </c>
      <c r="P55" s="3">
        <f t="shared" si="10"/>
        <v>7425</v>
      </c>
      <c r="Q55" s="2">
        <f t="shared" si="19"/>
        <v>8141.9560270718994</v>
      </c>
    </row>
    <row r="56" spans="1:18" x14ac:dyDescent="0.25">
      <c r="A56" s="1">
        <v>43753</v>
      </c>
      <c r="B56" s="2">
        <f t="shared" si="25"/>
        <v>165</v>
      </c>
      <c r="C56" s="3">
        <f t="shared" si="24"/>
        <v>9888.4499999999989</v>
      </c>
      <c r="D56" s="2">
        <f t="shared" si="30"/>
        <v>10602.597350891665</v>
      </c>
      <c r="N56" s="1">
        <v>43753</v>
      </c>
      <c r="O56" s="2">
        <f t="shared" si="27"/>
        <v>165</v>
      </c>
      <c r="P56" s="3">
        <f t="shared" si="10"/>
        <v>7590</v>
      </c>
      <c r="Q56" s="2">
        <f t="shared" si="19"/>
        <v>8339.8377280123914</v>
      </c>
    </row>
    <row r="57" spans="1:18" x14ac:dyDescent="0.25">
      <c r="A57" s="1">
        <v>43784</v>
      </c>
      <c r="B57" s="2">
        <f t="shared" si="25"/>
        <v>165</v>
      </c>
      <c r="C57" s="3">
        <f t="shared" si="24"/>
        <v>10053.449999999999</v>
      </c>
      <c r="D57" s="2">
        <f t="shared" si="30"/>
        <v>10800.300916473579</v>
      </c>
      <c r="N57" s="1">
        <v>43784</v>
      </c>
      <c r="O57" s="2">
        <f t="shared" si="27"/>
        <v>165</v>
      </c>
      <c r="P57" s="3">
        <f t="shared" si="10"/>
        <v>7755</v>
      </c>
      <c r="Q57" s="2">
        <f t="shared" si="19"/>
        <v>8538.5027106857742</v>
      </c>
    </row>
    <row r="58" spans="1:18" x14ac:dyDescent="0.25">
      <c r="A58" s="1">
        <v>43814</v>
      </c>
      <c r="B58" s="2">
        <f t="shared" si="25"/>
        <v>165</v>
      </c>
      <c r="C58" s="3">
        <f t="shared" si="24"/>
        <v>10218.449999999999</v>
      </c>
      <c r="D58" s="2">
        <f t="shared" ref="D58" si="32">(D57+(B58+B59+B60)*(1-$D$2))*(1+$C$3/12)</f>
        <v>11764.820826995207</v>
      </c>
      <c r="N58" s="1">
        <v>43814</v>
      </c>
      <c r="O58" s="2">
        <f t="shared" si="27"/>
        <v>165</v>
      </c>
      <c r="P58" s="3">
        <f t="shared" si="10"/>
        <v>7920</v>
      </c>
      <c r="Q58" s="2">
        <f t="shared" si="19"/>
        <v>8737.9540755822381</v>
      </c>
    </row>
    <row r="59" spans="1:18" x14ac:dyDescent="0.25">
      <c r="A59" s="1"/>
      <c r="B59" s="2">
        <f>MIN((1-($G$3-SUM(B46:B58)-$G$2-$H$2)/($G$3-$G$2-$H$2)),1)*($G$2+$H$2)</f>
        <v>175</v>
      </c>
      <c r="C59" s="3">
        <f t="shared" si="24"/>
        <v>10393.449999999999</v>
      </c>
      <c r="D59" s="2"/>
      <c r="E59" s="3">
        <f>MAX(MIN(SUM(B46:B58),1925)*$I$2-B59,0)</f>
        <v>591.15000000000009</v>
      </c>
      <c r="F59" s="3">
        <f t="shared" ref="F59" si="33">F45+E59</f>
        <v>2364.6000000000004</v>
      </c>
      <c r="G59" s="3">
        <f t="shared" ref="G59" si="34">G45+B59</f>
        <v>700</v>
      </c>
      <c r="N59" s="1"/>
      <c r="O59" s="2"/>
      <c r="P59" s="3"/>
      <c r="Q59" s="2"/>
    </row>
    <row r="60" spans="1:18" x14ac:dyDescent="0.25">
      <c r="A60" s="1"/>
      <c r="B60" s="2">
        <f t="shared" ref="B60" si="35">E59</f>
        <v>591.15000000000009</v>
      </c>
      <c r="C60" s="3">
        <f t="shared" si="24"/>
        <v>10984.599999999999</v>
      </c>
      <c r="D60" s="2"/>
      <c r="E60" s="3"/>
      <c r="F60" s="3"/>
      <c r="G60" s="3"/>
      <c r="N60" s="1"/>
      <c r="O60" s="2"/>
      <c r="P60" s="3"/>
      <c r="Q60" s="2"/>
    </row>
    <row r="61" spans="1:18" x14ac:dyDescent="0.25">
      <c r="A61" s="1">
        <v>43845</v>
      </c>
      <c r="B61" s="2">
        <f t="shared" ref="B61" si="36">$B$2</f>
        <v>165</v>
      </c>
      <c r="C61" s="3">
        <f t="shared" si="24"/>
        <v>11149.599999999999</v>
      </c>
      <c r="D61" s="2">
        <f t="shared" ref="D61" si="37">(D58+B61*(1-$D$2))*(1+$C$3/12)</f>
        <v>11966.107914961774</v>
      </c>
      <c r="N61" s="1">
        <v>43845</v>
      </c>
      <c r="O61" s="2">
        <f t="shared" ref="O61" si="38">$B$2</f>
        <v>165</v>
      </c>
      <c r="P61" s="3">
        <f t="shared" ref="P61" si="39">P58+O61</f>
        <v>8085</v>
      </c>
      <c r="Q61" s="2">
        <f t="shared" ref="Q61" si="40">(Q58+O61*(1-$P$2))*(1+$O$3/12)</f>
        <v>8938.1949354647513</v>
      </c>
    </row>
    <row r="62" spans="1:18" x14ac:dyDescent="0.25">
      <c r="A62" s="1">
        <v>43876</v>
      </c>
      <c r="B62" s="2">
        <f t="shared" si="25"/>
        <v>165</v>
      </c>
      <c r="C62" s="3">
        <f t="shared" si="24"/>
        <v>11314.599999999999</v>
      </c>
      <c r="D62" s="2">
        <f t="shared" ref="D62:D71" si="41">(D61+B62*(1-$D$2))*(1+$C$3/12)</f>
        <v>12168.01563811624</v>
      </c>
      <c r="N62" s="1">
        <v>43876</v>
      </c>
      <c r="O62" s="2">
        <f t="shared" si="15"/>
        <v>165</v>
      </c>
      <c r="P62" s="3">
        <f t="shared" si="10"/>
        <v>8250</v>
      </c>
      <c r="Q62" s="2">
        <f t="shared" ref="Q62" si="42">(Q61+O62*(1-$P$2))*(1+$O$3/12)</f>
        <v>9139.2284154176323</v>
      </c>
    </row>
    <row r="63" spans="1:18" x14ac:dyDescent="0.25">
      <c r="A63" s="1">
        <v>43905</v>
      </c>
      <c r="B63" s="2">
        <f t="shared" si="25"/>
        <v>165</v>
      </c>
      <c r="C63" s="3">
        <f t="shared" si="24"/>
        <v>11479.599999999999</v>
      </c>
      <c r="D63" s="2">
        <f t="shared" si="41"/>
        <v>12370.545910083763</v>
      </c>
      <c r="N63" s="1">
        <v>43905</v>
      </c>
      <c r="O63" s="2">
        <f t="shared" si="15"/>
        <v>165</v>
      </c>
      <c r="P63" s="3">
        <f t="shared" si="10"/>
        <v>8415</v>
      </c>
      <c r="Q63" s="2">
        <f t="shared" si="19"/>
        <v>9341.0576528953261</v>
      </c>
    </row>
    <row r="64" spans="1:18" x14ac:dyDescent="0.25">
      <c r="A64" s="1">
        <v>43936</v>
      </c>
      <c r="B64" s="2">
        <f t="shared" si="25"/>
        <v>165</v>
      </c>
      <c r="C64" s="3">
        <f t="shared" si="24"/>
        <v>11644.599999999999</v>
      </c>
      <c r="D64" s="2">
        <f t="shared" si="41"/>
        <v>12573.700650389854</v>
      </c>
      <c r="E64" s="9"/>
      <c r="N64" s="1">
        <v>43936</v>
      </c>
      <c r="O64" s="2">
        <f t="shared" si="15"/>
        <v>165</v>
      </c>
      <c r="P64" s="3">
        <f t="shared" si="10"/>
        <v>8580</v>
      </c>
      <c r="Q64" s="2">
        <f t="shared" si="19"/>
        <v>9543.6857977713698</v>
      </c>
    </row>
    <row r="65" spans="1:17" x14ac:dyDescent="0.25">
      <c r="A65" s="1">
        <v>43966</v>
      </c>
      <c r="B65" s="2">
        <f t="shared" si="25"/>
        <v>165</v>
      </c>
      <c r="C65" s="3">
        <f t="shared" si="24"/>
        <v>11809.599999999999</v>
      </c>
      <c r="D65" s="2">
        <f t="shared" si="41"/>
        <v>12777.481784478556</v>
      </c>
      <c r="N65" s="1">
        <v>43966</v>
      </c>
      <c r="O65" s="2">
        <f t="shared" si="15"/>
        <v>165</v>
      </c>
      <c r="P65" s="3">
        <f t="shared" si="10"/>
        <v>8745</v>
      </c>
      <c r="Q65" s="2">
        <f t="shared" si="19"/>
        <v>9747.116012387547</v>
      </c>
    </row>
    <row r="66" spans="1:17" x14ac:dyDescent="0.25">
      <c r="A66" s="1">
        <v>43997</v>
      </c>
      <c r="B66" s="2">
        <f t="shared" si="25"/>
        <v>165</v>
      </c>
      <c r="C66" s="3">
        <f t="shared" si="24"/>
        <v>11974.599999999999</v>
      </c>
      <c r="D66" s="2">
        <f t="shared" si="41"/>
        <v>12981.891243730697</v>
      </c>
      <c r="N66" s="1">
        <v>43997</v>
      </c>
      <c r="O66" s="2">
        <f t="shared" si="15"/>
        <v>165</v>
      </c>
      <c r="P66" s="3">
        <f t="shared" si="10"/>
        <v>8910</v>
      </c>
      <c r="Q66" s="2">
        <f t="shared" si="19"/>
        <v>9951.3514716032478</v>
      </c>
    </row>
    <row r="67" spans="1:17" x14ac:dyDescent="0.25">
      <c r="A67" s="1">
        <v>44027</v>
      </c>
      <c r="B67" s="2">
        <f t="shared" si="25"/>
        <v>165</v>
      </c>
      <c r="C67" s="3">
        <f t="shared" si="24"/>
        <v>12139.599999999999</v>
      </c>
      <c r="D67" s="2">
        <f t="shared" si="41"/>
        <v>13186.930965482199</v>
      </c>
      <c r="N67" s="1">
        <v>44027</v>
      </c>
      <c r="O67" s="2">
        <f t="shared" si="15"/>
        <v>165</v>
      </c>
      <c r="P67" s="3">
        <f t="shared" si="10"/>
        <v>9075</v>
      </c>
      <c r="Q67" s="2">
        <f t="shared" si="19"/>
        <v>10156.395362845011</v>
      </c>
    </row>
    <row r="68" spans="1:17" x14ac:dyDescent="0.25">
      <c r="A68" s="1">
        <v>44058</v>
      </c>
      <c r="B68" s="2">
        <f t="shared" si="25"/>
        <v>165</v>
      </c>
      <c r="C68" s="3">
        <f t="shared" si="24"/>
        <v>12304.599999999999</v>
      </c>
      <c r="D68" s="2">
        <f t="shared" si="41"/>
        <v>13392.602893042435</v>
      </c>
      <c r="N68" s="1">
        <v>44058</v>
      </c>
      <c r="O68" s="2">
        <f t="shared" si="15"/>
        <v>165</v>
      </c>
      <c r="P68" s="3">
        <f t="shared" si="10"/>
        <v>9240</v>
      </c>
      <c r="Q68" s="2">
        <f t="shared" si="19"/>
        <v>10362.250886156271</v>
      </c>
    </row>
    <row r="69" spans="1:17" x14ac:dyDescent="0.25">
      <c r="A69" s="1">
        <v>44089</v>
      </c>
      <c r="B69" s="2">
        <f t="shared" si="25"/>
        <v>165</v>
      </c>
      <c r="C69" s="3">
        <f t="shared" si="24"/>
        <v>12469.599999999999</v>
      </c>
      <c r="D69" s="2">
        <f t="shared" si="41"/>
        <v>13598.908975712648</v>
      </c>
      <c r="N69" s="1">
        <v>44089</v>
      </c>
      <c r="O69" s="2">
        <f t="shared" si="15"/>
        <v>165</v>
      </c>
      <c r="P69" s="3">
        <f t="shared" si="10"/>
        <v>9405</v>
      </c>
      <c r="Q69" s="2">
        <f t="shared" si="19"/>
        <v>10568.921254247305</v>
      </c>
    </row>
    <row r="70" spans="1:17" x14ac:dyDescent="0.25">
      <c r="A70" s="1">
        <v>44119</v>
      </c>
      <c r="B70" s="2">
        <f t="shared" si="25"/>
        <v>165</v>
      </c>
      <c r="C70" s="3">
        <f t="shared" si="24"/>
        <v>12634.599999999999</v>
      </c>
      <c r="D70" s="2">
        <f t="shared" si="41"/>
        <v>13805.851168804427</v>
      </c>
      <c r="N70" s="1">
        <v>44119</v>
      </c>
      <c r="O70" s="2">
        <f t="shared" si="15"/>
        <v>165</v>
      </c>
      <c r="P70" s="3">
        <f t="shared" si="10"/>
        <v>9570</v>
      </c>
      <c r="Q70" s="2">
        <f t="shared" si="19"/>
        <v>10776.409692545367</v>
      </c>
    </row>
    <row r="71" spans="1:17" x14ac:dyDescent="0.25">
      <c r="A71" s="1">
        <v>44150</v>
      </c>
      <c r="B71" s="2">
        <f t="shared" si="25"/>
        <v>165</v>
      </c>
      <c r="C71" s="3">
        <f t="shared" si="24"/>
        <v>12799.599999999999</v>
      </c>
      <c r="D71" s="2">
        <f t="shared" si="41"/>
        <v>14013.431433658239</v>
      </c>
      <c r="N71" s="1">
        <v>44150</v>
      </c>
      <c r="O71" s="2">
        <f t="shared" si="15"/>
        <v>165</v>
      </c>
      <c r="P71" s="3">
        <f t="shared" si="10"/>
        <v>9735</v>
      </c>
      <c r="Q71" s="2">
        <f t="shared" si="19"/>
        <v>10984.719439245026</v>
      </c>
    </row>
    <row r="72" spans="1:17" x14ac:dyDescent="0.25">
      <c r="A72" s="1">
        <v>44180</v>
      </c>
      <c r="B72" s="2">
        <f t="shared" si="25"/>
        <v>165</v>
      </c>
      <c r="C72" s="3">
        <f t="shared" si="24"/>
        <v>12964.599999999999</v>
      </c>
      <c r="D72" s="2">
        <f t="shared" ref="D72" si="43">(D71+(B72+B73+B74)*(1-$D$2))*(1+$C$3/12)</f>
        <v>14987.858496607852</v>
      </c>
      <c r="N72" s="1">
        <v>44180</v>
      </c>
      <c r="O72" s="2">
        <f t="shared" si="15"/>
        <v>165</v>
      </c>
      <c r="P72" s="3">
        <f t="shared" si="10"/>
        <v>9900</v>
      </c>
      <c r="Q72" s="2">
        <f t="shared" si="19"/>
        <v>11193.853745358703</v>
      </c>
    </row>
    <row r="73" spans="1:17" x14ac:dyDescent="0.25">
      <c r="A73" s="1"/>
      <c r="B73" s="2">
        <f>MIN((1-($G$3-SUM(B60:B72)-$G$2-$H$2)/($G$3-$G$2-$H$2)),1)*($G$2+$H$2)</f>
        <v>175</v>
      </c>
      <c r="C73" s="3">
        <f t="shared" si="24"/>
        <v>13139.599999999999</v>
      </c>
      <c r="D73" s="2"/>
      <c r="E73" s="3">
        <f>MAX(MIN(SUM(B60:B72),1925)*$I$2-B73,0)</f>
        <v>591.15000000000009</v>
      </c>
      <c r="F73" s="3">
        <f t="shared" ref="F73" si="44">F59+E73</f>
        <v>2955.7500000000005</v>
      </c>
      <c r="G73" s="3">
        <f t="shared" ref="G73" si="45">G59+B73</f>
        <v>875</v>
      </c>
      <c r="N73" s="1"/>
      <c r="O73" s="2"/>
      <c r="P73" s="3"/>
      <c r="Q73" s="2"/>
    </row>
    <row r="74" spans="1:17" x14ac:dyDescent="0.25">
      <c r="A74" s="1"/>
      <c r="B74" s="2">
        <f t="shared" ref="B74" si="46">E73</f>
        <v>591.15000000000009</v>
      </c>
      <c r="C74" s="3">
        <f t="shared" si="24"/>
        <v>13730.749999999998</v>
      </c>
      <c r="D74" s="2"/>
      <c r="E74" s="3"/>
      <c r="F74" s="3"/>
      <c r="G74" s="3"/>
      <c r="N74" s="1"/>
      <c r="O74" s="2"/>
      <c r="P74" s="3"/>
      <c r="Q74" s="2"/>
    </row>
    <row r="75" spans="1:17" x14ac:dyDescent="0.25">
      <c r="A75" s="1">
        <v>44211</v>
      </c>
      <c r="B75" s="2">
        <f t="shared" ref="B75" si="47">$B$2</f>
        <v>165</v>
      </c>
      <c r="C75" s="3">
        <f t="shared" si="24"/>
        <v>13895.749999999998</v>
      </c>
      <c r="D75" s="2">
        <f t="shared" ref="D75" si="48">(D72+B75*(1-$D$2))*(1+$C$3/12)</f>
        <v>15199.083284055725</v>
      </c>
      <c r="N75" s="1">
        <v>44211</v>
      </c>
      <c r="O75" s="2">
        <f t="shared" ref="O75" si="49">$B$2</f>
        <v>165</v>
      </c>
      <c r="P75" s="3">
        <f t="shared" ref="P75" si="50">P72+O75</f>
        <v>10065</v>
      </c>
      <c r="Q75" s="2">
        <f t="shared" ref="Q75" si="51">(Q72+O75*(1-$P$2))*(1+$O$3/12)</f>
        <v>11403.815874767413</v>
      </c>
    </row>
    <row r="76" spans="1:17" x14ac:dyDescent="0.25">
      <c r="A76" s="1">
        <v>44242</v>
      </c>
      <c r="B76" s="2">
        <f t="shared" si="25"/>
        <v>165</v>
      </c>
      <c r="C76" s="3">
        <f t="shared" si="24"/>
        <v>14060.749999999998</v>
      </c>
      <c r="D76" s="2">
        <f t="shared" ref="D76:D85" si="52">(D75+B76*(1-$D$2))*(1+$C$3/12)</f>
        <v>15410.959347931563</v>
      </c>
      <c r="N76" s="1">
        <v>44242</v>
      </c>
      <c r="O76" s="2">
        <f t="shared" si="27"/>
        <v>165</v>
      </c>
      <c r="P76" s="3">
        <f t="shared" si="10"/>
        <v>10230</v>
      </c>
      <c r="Q76" s="2">
        <f t="shared" ref="Q76" si="53">(Q75+O76*(1-$P$2))*(1+$O$3/12)</f>
        <v>11614.6091042717</v>
      </c>
    </row>
    <row r="77" spans="1:17" x14ac:dyDescent="0.25">
      <c r="A77" s="1">
        <v>44270</v>
      </c>
      <c r="B77" s="2">
        <f t="shared" si="25"/>
        <v>165</v>
      </c>
      <c r="C77" s="3">
        <f t="shared" si="24"/>
        <v>14225.749999999998</v>
      </c>
      <c r="D77" s="2">
        <f t="shared" si="52"/>
        <v>15623.488696337685</v>
      </c>
      <c r="N77" s="1">
        <v>44270</v>
      </c>
      <c r="O77" s="2">
        <f t="shared" si="27"/>
        <v>165</v>
      </c>
      <c r="P77" s="3">
        <f t="shared" si="10"/>
        <v>10395</v>
      </c>
      <c r="Q77" s="2">
        <f t="shared" si="19"/>
        <v>11826.236723642774</v>
      </c>
    </row>
    <row r="78" spans="1:17" x14ac:dyDescent="0.25">
      <c r="A78" s="1">
        <v>44301</v>
      </c>
      <c r="B78" s="2">
        <f t="shared" si="25"/>
        <v>165</v>
      </c>
      <c r="C78" s="3">
        <f t="shared" si="24"/>
        <v>14390.749999999998</v>
      </c>
      <c r="D78" s="2">
        <f t="shared" si="52"/>
        <v>15836.673343568058</v>
      </c>
      <c r="E78" s="9"/>
      <c r="N78" s="1">
        <v>44301</v>
      </c>
      <c r="O78" s="2">
        <f t="shared" si="27"/>
        <v>165</v>
      </c>
      <c r="P78" s="3">
        <f t="shared" si="10"/>
        <v>10560</v>
      </c>
      <c r="Q78" s="2">
        <f t="shared" si="19"/>
        <v>12038.702035673859</v>
      </c>
    </row>
    <row r="79" spans="1:17" x14ac:dyDescent="0.25">
      <c r="A79" s="1">
        <v>44331</v>
      </c>
      <c r="B79" s="2">
        <f t="shared" si="25"/>
        <v>165</v>
      </c>
      <c r="C79" s="3">
        <f t="shared" si="24"/>
        <v>14555.749999999998</v>
      </c>
      <c r="D79" s="2">
        <f t="shared" si="52"/>
        <v>16050.515310127392</v>
      </c>
      <c r="N79" s="1">
        <v>44331</v>
      </c>
      <c r="O79" s="2">
        <f t="shared" si="27"/>
        <v>165</v>
      </c>
      <c r="P79" s="3">
        <f t="shared" si="10"/>
        <v>10725</v>
      </c>
      <c r="Q79" s="2">
        <f t="shared" si="19"/>
        <v>12252.008356231734</v>
      </c>
    </row>
    <row r="80" spans="1:17" x14ac:dyDescent="0.25">
      <c r="A80" s="1">
        <v>44362</v>
      </c>
      <c r="B80" s="2">
        <f t="shared" si="25"/>
        <v>165</v>
      </c>
      <c r="C80" s="3">
        <f t="shared" si="24"/>
        <v>14720.749999999998</v>
      </c>
      <c r="D80" s="2">
        <f t="shared" si="52"/>
        <v>16265.016622750283</v>
      </c>
      <c r="N80" s="1">
        <v>44362</v>
      </c>
      <c r="O80" s="2">
        <f t="shared" si="27"/>
        <v>165</v>
      </c>
      <c r="P80" s="3">
        <f t="shared" si="10"/>
        <v>10890</v>
      </c>
      <c r="Q80" s="2">
        <f t="shared" si="19"/>
        <v>12466.159014308485</v>
      </c>
    </row>
    <row r="81" spans="1:17" x14ac:dyDescent="0.25">
      <c r="A81" s="1">
        <v>44392</v>
      </c>
      <c r="B81" s="2">
        <f t="shared" si="25"/>
        <v>165</v>
      </c>
      <c r="C81" s="3">
        <f t="shared" si="24"/>
        <v>14885.749999999998</v>
      </c>
      <c r="D81" s="2">
        <f t="shared" si="52"/>
        <v>16480.179314420428</v>
      </c>
      <c r="N81" s="1">
        <v>44392</v>
      </c>
      <c r="O81" s="2">
        <f t="shared" si="27"/>
        <v>165</v>
      </c>
      <c r="P81" s="3">
        <f t="shared" si="10"/>
        <v>11055</v>
      </c>
      <c r="Q81" s="2">
        <f t="shared" si="19"/>
        <v>12681.157352073455</v>
      </c>
    </row>
    <row r="82" spans="1:17" x14ac:dyDescent="0.25">
      <c r="A82" s="1">
        <v>44423</v>
      </c>
      <c r="B82" s="2">
        <f t="shared" si="25"/>
        <v>165</v>
      </c>
      <c r="C82" s="3">
        <f t="shared" si="24"/>
        <v>15050.749999999998</v>
      </c>
      <c r="D82" s="2">
        <f t="shared" si="52"/>
        <v>16696.005424389892</v>
      </c>
      <c r="N82" s="1">
        <v>44423</v>
      </c>
      <c r="O82" s="2">
        <f t="shared" si="27"/>
        <v>165</v>
      </c>
      <c r="P82" s="3">
        <f t="shared" si="10"/>
        <v>11220</v>
      </c>
      <c r="Q82" s="2">
        <f t="shared" si="19"/>
        <v>12897.006724925412</v>
      </c>
    </row>
    <row r="83" spans="1:17" x14ac:dyDescent="0.25">
      <c r="A83" s="1">
        <v>44454</v>
      </c>
      <c r="B83" s="2">
        <f t="shared" si="25"/>
        <v>165</v>
      </c>
      <c r="C83" s="3">
        <f t="shared" si="24"/>
        <v>15215.749999999998</v>
      </c>
      <c r="D83" s="2">
        <f t="shared" si="52"/>
        <v>16912.496998198429</v>
      </c>
      <c r="N83" s="1">
        <v>44454</v>
      </c>
      <c r="O83" s="2">
        <f t="shared" si="27"/>
        <v>165</v>
      </c>
      <c r="P83" s="3">
        <f t="shared" si="10"/>
        <v>11385</v>
      </c>
      <c r="Q83" s="2">
        <f t="shared" si="19"/>
        <v>13113.710501544907</v>
      </c>
    </row>
    <row r="84" spans="1:17" x14ac:dyDescent="0.25">
      <c r="A84" s="1">
        <v>44484</v>
      </c>
      <c r="B84" s="2">
        <f t="shared" si="25"/>
        <v>165</v>
      </c>
      <c r="C84" s="3">
        <f t="shared" si="24"/>
        <v>15380.749999999998</v>
      </c>
      <c r="D84" s="2">
        <f t="shared" si="52"/>
        <v>17129.656087692874</v>
      </c>
      <c r="N84" s="1">
        <v>44484</v>
      </c>
      <c r="O84" s="2">
        <f t="shared" si="27"/>
        <v>165</v>
      </c>
      <c r="P84" s="3">
        <f t="shared" ref="P84:P86" si="54">P83+O84</f>
        <v>11550</v>
      </c>
      <c r="Q84" s="2">
        <f t="shared" si="19"/>
        <v>13331.272063946855</v>
      </c>
    </row>
    <row r="85" spans="1:17" x14ac:dyDescent="0.25">
      <c r="A85" s="1">
        <v>44515</v>
      </c>
      <c r="B85" s="2">
        <f t="shared" si="25"/>
        <v>165</v>
      </c>
      <c r="C85" s="3">
        <f t="shared" si="24"/>
        <v>15545.749999999998</v>
      </c>
      <c r="D85" s="2">
        <f t="shared" si="52"/>
        <v>17347.484751046595</v>
      </c>
      <c r="N85" s="1">
        <v>44515</v>
      </c>
      <c r="O85" s="2">
        <f t="shared" si="27"/>
        <v>165</v>
      </c>
      <c r="P85" s="3">
        <f t="shared" si="54"/>
        <v>11715</v>
      </c>
      <c r="Q85" s="2">
        <f t="shared" si="19"/>
        <v>13549.694807533311</v>
      </c>
    </row>
    <row r="86" spans="1:17" x14ac:dyDescent="0.25">
      <c r="A86" s="1">
        <v>44545</v>
      </c>
      <c r="B86" s="2">
        <f t="shared" si="25"/>
        <v>165</v>
      </c>
      <c r="C86" s="3">
        <f t="shared" si="24"/>
        <v>15710.749999999998</v>
      </c>
      <c r="D86" s="2">
        <f t="shared" ref="D86" si="55">(D85+(B86+B87+B88)*(1-$D$2))*(1+$C$3/12)</f>
        <v>18332.191811724824</v>
      </c>
      <c r="N86" s="1">
        <v>44545</v>
      </c>
      <c r="O86" s="2">
        <f t="shared" si="27"/>
        <v>165</v>
      </c>
      <c r="P86" s="3">
        <f t="shared" si="54"/>
        <v>11880</v>
      </c>
      <c r="Q86" s="2">
        <f t="shared" si="19"/>
        <v>13768.982141146464</v>
      </c>
    </row>
    <row r="87" spans="1:17" x14ac:dyDescent="0.25">
      <c r="A87" s="1"/>
      <c r="B87" s="2">
        <f>MIN((1-($G$3-SUM(B74:B86)-$G$2-$H$2)/($G$3-$G$2-$H$2)),1)*($G$2+$H$2)</f>
        <v>175</v>
      </c>
      <c r="C87" s="3">
        <f t="shared" si="24"/>
        <v>15885.749999999998</v>
      </c>
      <c r="D87" s="2"/>
      <c r="E87" s="3">
        <f>MAX(MIN(SUM(B74:B86),1925)*$I$2-B87,0)</f>
        <v>591.15000000000009</v>
      </c>
      <c r="F87" s="3">
        <f>F73+E87</f>
        <v>3546.9000000000005</v>
      </c>
      <c r="G87" s="3">
        <f t="shared" ref="G87" si="56">G73+B87</f>
        <v>1050</v>
      </c>
      <c r="N87" s="1"/>
      <c r="O87" s="2"/>
      <c r="P87" s="3"/>
      <c r="Q87" s="2"/>
    </row>
    <row r="88" spans="1:17" x14ac:dyDescent="0.25">
      <c r="A88" s="1"/>
      <c r="B88" s="2">
        <f t="shared" ref="B88" si="57">E87</f>
        <v>591.15000000000009</v>
      </c>
      <c r="C88" s="3">
        <f t="shared" si="24"/>
        <v>16476.899999999998</v>
      </c>
      <c r="D88" s="2"/>
      <c r="E88" s="3"/>
      <c r="F88" s="3"/>
      <c r="G88" s="3"/>
      <c r="N88" s="1"/>
      <c r="O88" s="2"/>
      <c r="P88" s="3"/>
      <c r="Q88" s="2"/>
    </row>
    <row r="89" spans="1:17" x14ac:dyDescent="0.25">
      <c r="A89" s="1">
        <v>44576</v>
      </c>
      <c r="B89" s="2">
        <f t="shared" ref="B89" si="58">$B$2</f>
        <v>165</v>
      </c>
      <c r="C89" s="3">
        <f t="shared" si="24"/>
        <v>16641.899999999998</v>
      </c>
      <c r="D89" s="2">
        <f t="shared" ref="D89" si="59">(D86+B89*(1-$D$2))*(1+$C$3/12)</f>
        <v>18553.728293560976</v>
      </c>
      <c r="N89" s="1">
        <v>44576</v>
      </c>
      <c r="O89" s="2">
        <f t="shared" ref="O89" si="60">$B$2</f>
        <v>165</v>
      </c>
      <c r="P89" s="3">
        <f t="shared" ref="P89" si="61">P86+O89</f>
        <v>12045</v>
      </c>
      <c r="Q89" s="2">
        <f t="shared" ref="Q89" si="62">(Q86+O89*(1-$P$2))*(1+$O$3/12)</f>
        <v>13989.137487121834</v>
      </c>
    </row>
    <row r="90" spans="1:17" x14ac:dyDescent="0.25">
      <c r="A90" s="1">
        <v>44607</v>
      </c>
      <c r="B90" s="2">
        <f t="shared" si="25"/>
        <v>165</v>
      </c>
      <c r="C90" s="3">
        <f t="shared" si="24"/>
        <v>16806.899999999998</v>
      </c>
      <c r="D90" s="2">
        <f t="shared" ref="D90:D99" si="63">(D89+B90*(1-$D$2))*(1+$C$3/12)</f>
        <v>18775.947846216124</v>
      </c>
      <c r="N90" s="1">
        <v>44607</v>
      </c>
      <c r="O90" s="2">
        <f t="shared" si="15"/>
        <v>165</v>
      </c>
      <c r="P90" s="3">
        <f t="shared" ref="P90:P153" si="64">P89+O90</f>
        <v>12210</v>
      </c>
      <c r="Q90" s="2">
        <f t="shared" ref="Q90" si="65">(Q89+O90*(1-$P$2))*(1+$O$3/12)</f>
        <v>14210.164281341691</v>
      </c>
    </row>
    <row r="91" spans="1:17" x14ac:dyDescent="0.25">
      <c r="A91" s="1">
        <v>44635</v>
      </c>
      <c r="B91" s="2">
        <f t="shared" si="25"/>
        <v>165</v>
      </c>
      <c r="C91" s="3">
        <f t="shared" si="24"/>
        <v>16971.899999999998</v>
      </c>
      <c r="D91" s="2">
        <f t="shared" si="63"/>
        <v>18998.852575825291</v>
      </c>
      <c r="N91" s="1">
        <v>44635</v>
      </c>
      <c r="O91" s="2">
        <f t="shared" si="15"/>
        <v>165</v>
      </c>
      <c r="P91" s="3">
        <f t="shared" si="64"/>
        <v>12375</v>
      </c>
      <c r="Q91" s="2">
        <f t="shared" si="19"/>
        <v>14432.065973288669</v>
      </c>
    </row>
    <row r="92" spans="1:17" x14ac:dyDescent="0.25">
      <c r="A92" s="1">
        <v>44666</v>
      </c>
      <c r="B92" s="2">
        <f t="shared" si="25"/>
        <v>165</v>
      </c>
      <c r="C92" s="3">
        <f t="shared" si="24"/>
        <v>17136.899999999998</v>
      </c>
      <c r="D92" s="2">
        <f t="shared" si="63"/>
        <v>19222.444595017419</v>
      </c>
      <c r="E92" s="9"/>
      <c r="N92" s="1">
        <v>44666</v>
      </c>
      <c r="O92" s="2">
        <f t="shared" si="15"/>
        <v>165</v>
      </c>
      <c r="P92" s="3">
        <f t="shared" si="64"/>
        <v>12540</v>
      </c>
      <c r="Q92" s="2">
        <f t="shared" si="19"/>
        <v>14654.846026099602</v>
      </c>
    </row>
    <row r="93" spans="1:17" x14ac:dyDescent="0.25">
      <c r="A93" s="1">
        <v>44696</v>
      </c>
      <c r="B93" s="2">
        <f t="shared" si="25"/>
        <v>165</v>
      </c>
      <c r="C93" s="3">
        <f t="shared" si="24"/>
        <v>17301.899999999998</v>
      </c>
      <c r="D93" s="2">
        <f t="shared" si="63"/>
        <v>19446.726022935392</v>
      </c>
      <c r="N93" s="1">
        <v>44696</v>
      </c>
      <c r="O93" s="2">
        <f t="shared" si="15"/>
        <v>165</v>
      </c>
      <c r="P93" s="3">
        <f t="shared" si="64"/>
        <v>12705</v>
      </c>
      <c r="Q93" s="2">
        <f t="shared" si="19"/>
        <v>14878.507916619579</v>
      </c>
    </row>
    <row r="94" spans="1:17" x14ac:dyDescent="0.25">
      <c r="A94" s="1">
        <v>44727</v>
      </c>
      <c r="B94" s="2">
        <f t="shared" si="25"/>
        <v>165</v>
      </c>
      <c r="C94" s="3">
        <f t="shared" si="24"/>
        <v>17466.899999999998</v>
      </c>
      <c r="D94" s="2">
        <f t="shared" si="63"/>
        <v>19671.698985256109</v>
      </c>
      <c r="N94" s="1">
        <v>44727</v>
      </c>
      <c r="O94" s="2">
        <f t="shared" si="15"/>
        <v>165</v>
      </c>
      <c r="P94" s="3">
        <f t="shared" si="64"/>
        <v>12870</v>
      </c>
      <c r="Q94" s="2">
        <f t="shared" si="19"/>
        <v>15103.055135456198</v>
      </c>
    </row>
    <row r="95" spans="1:17" x14ac:dyDescent="0.25">
      <c r="A95" s="1">
        <v>44757</v>
      </c>
      <c r="B95" s="2">
        <f t="shared" si="25"/>
        <v>165</v>
      </c>
      <c r="C95" s="3">
        <f t="shared" si="24"/>
        <v>17631.899999999998</v>
      </c>
      <c r="D95" s="2">
        <f t="shared" si="63"/>
        <v>19897.365614210648</v>
      </c>
      <c r="N95" s="1">
        <v>44757</v>
      </c>
      <c r="O95" s="2">
        <f t="shared" si="15"/>
        <v>165</v>
      </c>
      <c r="P95" s="3">
        <f t="shared" si="64"/>
        <v>13035</v>
      </c>
      <c r="Q95" s="2">
        <f t="shared" si="19"/>
        <v>15328.491187034044</v>
      </c>
    </row>
    <row r="96" spans="1:17" x14ac:dyDescent="0.25">
      <c r="A96" s="1">
        <v>44788</v>
      </c>
      <c r="B96" s="2">
        <f t="shared" si="25"/>
        <v>165</v>
      </c>
      <c r="C96" s="3">
        <f t="shared" si="24"/>
        <v>17796.899999999998</v>
      </c>
      <c r="D96" s="2">
        <f t="shared" si="63"/>
        <v>20123.728048604466</v>
      </c>
      <c r="N96" s="1">
        <v>44788</v>
      </c>
      <c r="O96" s="2">
        <f t="shared" si="15"/>
        <v>165</v>
      </c>
      <c r="P96" s="3">
        <f t="shared" si="64"/>
        <v>13200</v>
      </c>
      <c r="Q96" s="2">
        <f t="shared" si="19"/>
        <v>15554.819589649385</v>
      </c>
    </row>
    <row r="97" spans="1:17" x14ac:dyDescent="0.25">
      <c r="A97" s="1">
        <v>44819</v>
      </c>
      <c r="B97" s="2">
        <f t="shared" si="25"/>
        <v>165</v>
      </c>
      <c r="C97" s="3">
        <f t="shared" si="24"/>
        <v>17961.899999999998</v>
      </c>
      <c r="D97" s="2">
        <f t="shared" si="63"/>
        <v>20350.788433837664</v>
      </c>
      <c r="N97" s="1">
        <v>44819</v>
      </c>
      <c r="O97" s="2">
        <f t="shared" si="15"/>
        <v>165</v>
      </c>
      <c r="P97" s="3">
        <f t="shared" si="64"/>
        <v>13365</v>
      </c>
      <c r="Q97" s="2">
        <f t="shared" si="19"/>
        <v>15782.04387552508</v>
      </c>
    </row>
    <row r="98" spans="1:17" x14ac:dyDescent="0.25">
      <c r="A98" s="1">
        <v>44849</v>
      </c>
      <c r="B98" s="2">
        <f t="shared" si="25"/>
        <v>165</v>
      </c>
      <c r="C98" s="3">
        <f t="shared" si="24"/>
        <v>18126.899999999998</v>
      </c>
      <c r="D98" s="2">
        <f t="shared" si="63"/>
        <v>20578.548921925332</v>
      </c>
      <c r="N98" s="1">
        <v>44849</v>
      </c>
      <c r="O98" s="2">
        <f t="shared" si="15"/>
        <v>165</v>
      </c>
      <c r="P98" s="3">
        <f t="shared" si="64"/>
        <v>13530</v>
      </c>
      <c r="Q98" s="2">
        <f t="shared" ref="Q98:Q100" si="66">(Q97+O98*(1-$P$2))*(1+$O$3/12)</f>
        <v>16010.1675908657</v>
      </c>
    </row>
    <row r="99" spans="1:17" x14ac:dyDescent="0.25">
      <c r="A99" s="1">
        <v>44880</v>
      </c>
      <c r="B99" s="2">
        <f t="shared" si="25"/>
        <v>165</v>
      </c>
      <c r="C99" s="3">
        <f t="shared" si="24"/>
        <v>18291.899999999998</v>
      </c>
      <c r="D99" s="2">
        <f t="shared" si="63"/>
        <v>20807.011671517936</v>
      </c>
      <c r="N99" s="1">
        <v>44880</v>
      </c>
      <c r="O99" s="2">
        <f t="shared" si="15"/>
        <v>165</v>
      </c>
      <c r="P99" s="3">
        <f t="shared" si="64"/>
        <v>13695</v>
      </c>
      <c r="Q99" s="2">
        <f t="shared" si="66"/>
        <v>16239.194295912876</v>
      </c>
    </row>
    <row r="100" spans="1:17" x14ac:dyDescent="0.25">
      <c r="A100" s="1">
        <v>44910</v>
      </c>
      <c r="B100" s="2">
        <f t="shared" si="25"/>
        <v>165</v>
      </c>
      <c r="C100" s="3">
        <f t="shared" si="24"/>
        <v>18456.899999999998</v>
      </c>
      <c r="D100" s="2">
        <f t="shared" ref="D100" si="67">(D99+(B100+B101+B102)*(1-$D$2))*(1+$C$3/12)</f>
        <v>21802.385606867618</v>
      </c>
      <c r="N100" s="1">
        <v>44910</v>
      </c>
      <c r="O100" s="2">
        <f t="shared" si="15"/>
        <v>165</v>
      </c>
      <c r="P100" s="3">
        <f t="shared" si="64"/>
        <v>13860</v>
      </c>
      <c r="Q100" s="2">
        <f t="shared" si="66"/>
        <v>16469.127565000865</v>
      </c>
    </row>
    <row r="101" spans="1:17" x14ac:dyDescent="0.25">
      <c r="A101" s="1"/>
      <c r="B101" s="2">
        <f>MIN((1-($G$3-SUM(B88:B100)-$G$2-$H$2)/($G$3-$G$2-$H$2)),1)*($G$2+$H$2)</f>
        <v>175</v>
      </c>
      <c r="C101" s="3">
        <f t="shared" si="24"/>
        <v>18631.899999999998</v>
      </c>
      <c r="D101" s="2"/>
      <c r="E101" s="3">
        <f>MAX(MIN(SUM(B88:B100),1925)*$I$2-B101,0)</f>
        <v>591.15000000000009</v>
      </c>
      <c r="F101" s="3">
        <f>F87+E101</f>
        <v>4138.0500000000011</v>
      </c>
      <c r="G101" s="3">
        <f t="shared" ref="G101" si="68">G87+B101</f>
        <v>1225</v>
      </c>
      <c r="N101" s="1"/>
      <c r="O101" s="2"/>
      <c r="P101" s="3"/>
      <c r="Q101" s="2"/>
    </row>
    <row r="102" spans="1:17" x14ac:dyDescent="0.25">
      <c r="A102" s="1"/>
      <c r="B102" s="2">
        <f t="shared" ref="B102" si="69">E101</f>
        <v>591.15000000000009</v>
      </c>
      <c r="C102" s="3">
        <f t="shared" si="24"/>
        <v>19223.05</v>
      </c>
      <c r="D102" s="2"/>
      <c r="E102" s="3"/>
      <c r="F102" s="3"/>
      <c r="G102" s="3"/>
      <c r="N102" s="1"/>
      <c r="O102" s="2"/>
      <c r="P102" s="3"/>
      <c r="Q102" s="2"/>
    </row>
    <row r="103" spans="1:17" x14ac:dyDescent="0.25">
      <c r="A103" s="1">
        <v>44941</v>
      </c>
      <c r="B103" s="2">
        <f t="shared" ref="B103" si="70">$B$2</f>
        <v>165</v>
      </c>
      <c r="C103" s="3">
        <f t="shared" si="24"/>
        <v>19388.05</v>
      </c>
      <c r="D103" s="2">
        <f t="shared" ref="D103" si="71">(D100+B103*(1-$D$2))*(1+$C$3/12)</f>
        <v>22034.62185290546</v>
      </c>
      <c r="N103" s="1">
        <v>44941</v>
      </c>
      <c r="O103" s="2">
        <f t="shared" ref="O103" si="72">$B$2</f>
        <v>165</v>
      </c>
      <c r="P103" s="3">
        <f t="shared" ref="P103" si="73">P100+O103</f>
        <v>14025</v>
      </c>
      <c r="Q103" s="2">
        <f t="shared" ref="Q103" si="74">(Q100+O103*(1-$P$2))*(1+$O$3/12)</f>
        <v>16699.970986612327</v>
      </c>
    </row>
    <row r="104" spans="1:17" x14ac:dyDescent="0.25">
      <c r="A104" s="1">
        <v>44972</v>
      </c>
      <c r="B104" s="2">
        <f t="shared" si="25"/>
        <v>165</v>
      </c>
      <c r="C104" s="3">
        <f t="shared" si="24"/>
        <v>19553.05</v>
      </c>
      <c r="D104" s="2">
        <f t="shared" ref="D104:D113" si="75">(D103+B104*(1-$D$2))*(1+$C$3/12)</f>
        <v>22267.574160701919</v>
      </c>
      <c r="N104" s="1">
        <v>44972</v>
      </c>
      <c r="O104" s="2">
        <f t="shared" si="27"/>
        <v>165</v>
      </c>
      <c r="P104" s="3">
        <f t="shared" si="64"/>
        <v>14190</v>
      </c>
      <c r="Q104" s="2">
        <f t="shared" ref="Q104:Q167" si="76">(Q103+O104*(1-$P$2))*(1+$O$3/12)</f>
        <v>16931.728163434334</v>
      </c>
    </row>
    <row r="105" spans="1:17" x14ac:dyDescent="0.25">
      <c r="A105" s="1">
        <v>45000</v>
      </c>
      <c r="B105" s="2">
        <f t="shared" si="25"/>
        <v>165</v>
      </c>
      <c r="C105" s="3">
        <f t="shared" si="24"/>
        <v>19718.05</v>
      </c>
      <c r="D105" s="2">
        <f t="shared" si="75"/>
        <v>22501.244738114085</v>
      </c>
      <c r="N105" s="1">
        <v>45000</v>
      </c>
      <c r="O105" s="2">
        <f t="shared" si="27"/>
        <v>165</v>
      </c>
      <c r="P105" s="3">
        <f t="shared" si="64"/>
        <v>14355</v>
      </c>
      <c r="Q105" s="2">
        <f t="shared" si="76"/>
        <v>17164.402712414594</v>
      </c>
    </row>
    <row r="106" spans="1:17" x14ac:dyDescent="0.25">
      <c r="A106" s="1">
        <v>45031</v>
      </c>
      <c r="B106" s="2">
        <f t="shared" si="25"/>
        <v>165</v>
      </c>
      <c r="C106" s="3">
        <f t="shared" si="24"/>
        <v>19883.05</v>
      </c>
      <c r="D106" s="2">
        <f t="shared" si="75"/>
        <v>22735.635799806605</v>
      </c>
      <c r="E106" s="9"/>
      <c r="N106" s="1">
        <v>45031</v>
      </c>
      <c r="O106" s="2">
        <f t="shared" si="27"/>
        <v>165</v>
      </c>
      <c r="P106" s="3">
        <f t="shared" si="64"/>
        <v>14520</v>
      </c>
      <c r="Q106" s="2">
        <f t="shared" si="76"/>
        <v>17397.998264817899</v>
      </c>
    </row>
    <row r="107" spans="1:17" x14ac:dyDescent="0.25">
      <c r="A107" s="1">
        <v>45061</v>
      </c>
      <c r="B107" s="2">
        <f t="shared" si="25"/>
        <v>165</v>
      </c>
      <c r="C107" s="3">
        <f t="shared" si="24"/>
        <v>20048.05</v>
      </c>
      <c r="D107" s="2">
        <f t="shared" si="75"/>
        <v>22970.749567272676</v>
      </c>
      <c r="N107" s="1">
        <v>45061</v>
      </c>
      <c r="O107" s="2">
        <f t="shared" si="27"/>
        <v>165</v>
      </c>
      <c r="P107" s="3">
        <f t="shared" si="64"/>
        <v>14685</v>
      </c>
      <c r="Q107" s="2">
        <f t="shared" si="76"/>
        <v>17632.518466282803</v>
      </c>
    </row>
    <row r="108" spans="1:17" x14ac:dyDescent="0.25">
      <c r="A108" s="1">
        <v>45092</v>
      </c>
      <c r="B108" s="2">
        <f t="shared" si="25"/>
        <v>165</v>
      </c>
      <c r="C108" s="3">
        <f t="shared" si="24"/>
        <v>20213.05</v>
      </c>
      <c r="D108" s="2">
        <f t="shared" si="75"/>
        <v>23206.588268855103</v>
      </c>
      <c r="N108" s="1">
        <v>45092</v>
      </c>
      <c r="O108" s="2">
        <f t="shared" si="27"/>
        <v>165</v>
      </c>
      <c r="P108" s="3">
        <f t="shared" si="64"/>
        <v>14850</v>
      </c>
      <c r="Q108" s="2">
        <f t="shared" si="76"/>
        <v>17867.966976878506</v>
      </c>
    </row>
    <row r="109" spans="1:17" x14ac:dyDescent="0.25">
      <c r="A109" s="1">
        <v>45122</v>
      </c>
      <c r="B109" s="2">
        <f t="shared" si="25"/>
        <v>165</v>
      </c>
      <c r="C109" s="3">
        <f t="shared" si="24"/>
        <v>20378.05</v>
      </c>
      <c r="D109" s="2">
        <f t="shared" si="75"/>
        <v>23443.154139767408</v>
      </c>
      <c r="N109" s="1">
        <v>45122</v>
      </c>
      <c r="O109" s="2">
        <f t="shared" si="27"/>
        <v>165</v>
      </c>
      <c r="P109" s="3">
        <f t="shared" si="64"/>
        <v>15015</v>
      </c>
      <c r="Q109" s="2">
        <f t="shared" si="76"/>
        <v>18104.347471161982</v>
      </c>
    </row>
    <row r="110" spans="1:17" x14ac:dyDescent="0.25">
      <c r="A110" s="1">
        <v>45153</v>
      </c>
      <c r="B110" s="2">
        <f t="shared" si="25"/>
        <v>165</v>
      </c>
      <c r="C110" s="3">
        <f t="shared" ref="C110:C173" si="77">C109+B110</f>
        <v>20543.05</v>
      </c>
      <c r="D110" s="2">
        <f t="shared" si="75"/>
        <v>23680.449422115023</v>
      </c>
      <c r="N110" s="1">
        <v>45153</v>
      </c>
      <c r="O110" s="2">
        <f t="shared" si="27"/>
        <v>165</v>
      </c>
      <c r="P110" s="3">
        <f t="shared" si="64"/>
        <v>15180</v>
      </c>
      <c r="Q110" s="2">
        <f t="shared" si="76"/>
        <v>18341.663638235332</v>
      </c>
    </row>
    <row r="111" spans="1:17" x14ac:dyDescent="0.25">
      <c r="A111" s="1">
        <v>45184</v>
      </c>
      <c r="B111" s="2">
        <f t="shared" ref="B111:B174" si="78">$B$2</f>
        <v>165</v>
      </c>
      <c r="C111" s="3">
        <f t="shared" si="77"/>
        <v>20708.05</v>
      </c>
      <c r="D111" s="2">
        <f t="shared" si="75"/>
        <v>23918.476364916547</v>
      </c>
      <c r="N111" s="1">
        <v>45184</v>
      </c>
      <c r="O111" s="2">
        <f t="shared" si="27"/>
        <v>165</v>
      </c>
      <c r="P111" s="3">
        <f t="shared" si="64"/>
        <v>15345</v>
      </c>
      <c r="Q111" s="2">
        <f t="shared" si="76"/>
        <v>18579.919181803347</v>
      </c>
    </row>
    <row r="112" spans="1:17" x14ac:dyDescent="0.25">
      <c r="A112" s="1">
        <v>45214</v>
      </c>
      <c r="B112" s="2">
        <f t="shared" si="78"/>
        <v>165</v>
      </c>
      <c r="C112" s="3">
        <f t="shared" si="77"/>
        <v>20873.05</v>
      </c>
      <c r="D112" s="2">
        <f t="shared" si="75"/>
        <v>24157.237224125041</v>
      </c>
      <c r="N112" s="1">
        <v>45214</v>
      </c>
      <c r="O112" s="2">
        <f t="shared" si="27"/>
        <v>165</v>
      </c>
      <c r="P112" s="3">
        <f t="shared" si="64"/>
        <v>15510</v>
      </c>
      <c r="Q112" s="2">
        <f t="shared" si="76"/>
        <v>18819.117820231317</v>
      </c>
    </row>
    <row r="113" spans="1:17" x14ac:dyDescent="0.25">
      <c r="A113" s="1">
        <v>45245</v>
      </c>
      <c r="B113" s="2">
        <f t="shared" si="78"/>
        <v>165</v>
      </c>
      <c r="C113" s="3">
        <f t="shared" si="77"/>
        <v>21038.05</v>
      </c>
      <c r="D113" s="2">
        <f t="shared" si="75"/>
        <v>24396.734262649428</v>
      </c>
      <c r="N113" s="1">
        <v>45245</v>
      </c>
      <c r="O113" s="2">
        <f t="shared" si="27"/>
        <v>165</v>
      </c>
      <c r="P113" s="3">
        <f t="shared" si="64"/>
        <v>15675</v>
      </c>
      <c r="Q113" s="2">
        <f t="shared" si="76"/>
        <v>19059.263286603065</v>
      </c>
    </row>
    <row r="114" spans="1:17" x14ac:dyDescent="0.25">
      <c r="A114" s="1">
        <v>45275</v>
      </c>
      <c r="B114" s="2">
        <f t="shared" si="78"/>
        <v>165</v>
      </c>
      <c r="C114" s="3">
        <f t="shared" si="77"/>
        <v>21203.05</v>
      </c>
      <c r="D114" s="2">
        <f t="shared" ref="D114" si="79">(D113+(B114+B115+B116)*(1-$D$2))*(1+$C$3/12)</f>
        <v>25403.176509321765</v>
      </c>
      <c r="N114" s="1">
        <v>45275</v>
      </c>
      <c r="O114" s="2">
        <f t="shared" si="27"/>
        <v>165</v>
      </c>
      <c r="P114" s="3">
        <f t="shared" si="64"/>
        <v>15840</v>
      </c>
      <c r="Q114" s="2">
        <f t="shared" si="76"/>
        <v>19300.359328779203</v>
      </c>
    </row>
    <row r="115" spans="1:17" x14ac:dyDescent="0.25">
      <c r="A115" s="1"/>
      <c r="B115" s="2">
        <f>MIN((1-($G$3-SUM(B102:B114)-$G$2-$H$2)/($G$3-$G$2-$H$2)),1)*($G$2+$H$2)</f>
        <v>175</v>
      </c>
      <c r="C115" s="3">
        <f t="shared" si="77"/>
        <v>21378.05</v>
      </c>
      <c r="D115" s="2"/>
      <c r="E115" s="3">
        <f>MAX(MIN(SUM(B102:B114),1925)*$I$2-B115,0)</f>
        <v>591.15000000000009</v>
      </c>
      <c r="F115" s="3">
        <f>F101+E115</f>
        <v>4729.2000000000007</v>
      </c>
      <c r="G115" s="3">
        <f t="shared" ref="G115" si="80">G101+B115</f>
        <v>1400</v>
      </c>
      <c r="N115" s="1"/>
      <c r="O115" s="2"/>
      <c r="P115" s="3"/>
      <c r="Q115" s="2"/>
    </row>
    <row r="116" spans="1:17" x14ac:dyDescent="0.25">
      <c r="A116" s="1"/>
      <c r="B116" s="2">
        <f>E115</f>
        <v>591.15000000000009</v>
      </c>
      <c r="C116" s="3">
        <f t="shared" si="77"/>
        <v>21969.200000000001</v>
      </c>
      <c r="D116" s="2"/>
      <c r="E116" s="3"/>
      <c r="F116" s="3"/>
      <c r="G116" s="3"/>
      <c r="N116" s="1"/>
      <c r="O116" s="2"/>
      <c r="P116" s="3"/>
      <c r="Q116" s="2"/>
    </row>
    <row r="117" spans="1:17" x14ac:dyDescent="0.25">
      <c r="A117" s="1">
        <v>45306</v>
      </c>
      <c r="B117" s="2">
        <f t="shared" ref="B117" si="81">$B$2</f>
        <v>165</v>
      </c>
      <c r="C117" s="3">
        <f t="shared" si="77"/>
        <v>22134.2</v>
      </c>
      <c r="D117" s="2">
        <f t="shared" ref="D117" si="82">(D114+B117*(1-$D$2))*(1+$C$3/12)</f>
        <v>25646.515193975509</v>
      </c>
      <c r="N117" s="1">
        <v>45306</v>
      </c>
      <c r="O117" s="2">
        <f t="shared" ref="O117:O184" si="83">$B$2</f>
        <v>165</v>
      </c>
      <c r="P117" s="3">
        <f t="shared" ref="P117" si="84">P114+O117</f>
        <v>16005</v>
      </c>
      <c r="Q117" s="2">
        <f t="shared" ref="Q117" si="85">(Q114+O117*(1-$P$2))*(1+$O$3/12)</f>
        <v>19542.40970945562</v>
      </c>
    </row>
    <row r="118" spans="1:17" x14ac:dyDescent="0.25">
      <c r="A118" s="1">
        <v>45337</v>
      </c>
      <c r="B118" s="2">
        <f t="shared" si="78"/>
        <v>165</v>
      </c>
      <c r="C118" s="3">
        <f t="shared" si="77"/>
        <v>22299.200000000001</v>
      </c>
      <c r="D118" s="2">
        <f t="shared" ref="D118:D127" si="86">(D117+B118*(1-$D$2))*(1+$C$3/12)</f>
        <v>25890.604172906933</v>
      </c>
      <c r="N118" s="1">
        <v>45337</v>
      </c>
      <c r="O118" s="2">
        <f t="shared" si="83"/>
        <v>165</v>
      </c>
      <c r="P118" s="3">
        <f t="shared" si="64"/>
        <v>16170</v>
      </c>
      <c r="Q118" s="2">
        <f t="shared" ref="Q118" si="87">(Q117+O118*(1-$P$2))*(1+$O$3/12)</f>
        <v>19785.418206222213</v>
      </c>
    </row>
    <row r="119" spans="1:17" x14ac:dyDescent="0.25">
      <c r="A119" s="1">
        <v>45366</v>
      </c>
      <c r="B119" s="2">
        <f t="shared" si="78"/>
        <v>165</v>
      </c>
      <c r="C119" s="3">
        <f t="shared" si="77"/>
        <v>22464.2</v>
      </c>
      <c r="D119" s="2">
        <f t="shared" si="86"/>
        <v>26135.445759523398</v>
      </c>
      <c r="N119" s="1">
        <v>45366</v>
      </c>
      <c r="O119" s="2">
        <f t="shared" si="83"/>
        <v>165</v>
      </c>
      <c r="P119" s="3">
        <f t="shared" si="64"/>
        <v>16335</v>
      </c>
      <c r="Q119" s="2">
        <f t="shared" si="76"/>
        <v>20029.388611621842</v>
      </c>
    </row>
    <row r="120" spans="1:17" x14ac:dyDescent="0.25">
      <c r="A120" s="1">
        <v>45397</v>
      </c>
      <c r="B120" s="2">
        <f t="shared" si="78"/>
        <v>165</v>
      </c>
      <c r="C120" s="3">
        <f t="shared" si="77"/>
        <v>22629.200000000001</v>
      </c>
      <c r="D120" s="2">
        <f t="shared" si="86"/>
        <v>26381.042274365263</v>
      </c>
      <c r="E120" s="9"/>
      <c r="N120" s="1">
        <v>45397</v>
      </c>
      <c r="O120" s="2">
        <f t="shared" si="83"/>
        <v>165</v>
      </c>
      <c r="P120" s="3">
        <f t="shared" si="64"/>
        <v>16500</v>
      </c>
      <c r="Q120" s="2">
        <f t="shared" si="76"/>
        <v>20274.324733209512</v>
      </c>
    </row>
    <row r="121" spans="1:17" x14ac:dyDescent="0.25">
      <c r="A121" s="1">
        <v>45427</v>
      </c>
      <c r="B121" s="2">
        <f t="shared" si="78"/>
        <v>165</v>
      </c>
      <c r="C121" s="3">
        <f t="shared" si="77"/>
        <v>22794.2</v>
      </c>
      <c r="D121" s="2">
        <f t="shared" si="86"/>
        <v>26627.396045127891</v>
      </c>
      <c r="N121" s="1">
        <v>45427</v>
      </c>
      <c r="O121" s="2">
        <f t="shared" si="83"/>
        <v>165</v>
      </c>
      <c r="P121" s="3">
        <f t="shared" si="64"/>
        <v>16665</v>
      </c>
      <c r="Q121" s="2">
        <f t="shared" si="76"/>
        <v>20520.230393611801</v>
      </c>
    </row>
    <row r="122" spans="1:17" x14ac:dyDescent="0.25">
      <c r="A122" s="1">
        <v>45458</v>
      </c>
      <c r="B122" s="2">
        <f t="shared" si="78"/>
        <v>165</v>
      </c>
      <c r="C122" s="3">
        <f t="shared" si="77"/>
        <v>22959.200000000001</v>
      </c>
      <c r="D122" s="2">
        <f t="shared" si="86"/>
        <v>26874.509406683701</v>
      </c>
      <c r="N122" s="1">
        <v>45458</v>
      </c>
      <c r="O122" s="2">
        <f t="shared" si="83"/>
        <v>165</v>
      </c>
      <c r="P122" s="3">
        <f t="shared" si="64"/>
        <v>16830</v>
      </c>
      <c r="Q122" s="2">
        <f t="shared" si="76"/>
        <v>20767.109430586512</v>
      </c>
    </row>
    <row r="123" spans="1:17" x14ac:dyDescent="0.25">
      <c r="A123" s="1">
        <v>45488</v>
      </c>
      <c r="B123" s="2">
        <f t="shared" si="78"/>
        <v>165</v>
      </c>
      <c r="C123" s="3">
        <f t="shared" si="77"/>
        <v>23124.2</v>
      </c>
      <c r="D123" s="2">
        <f t="shared" si="86"/>
        <v>27122.384701104311</v>
      </c>
      <c r="N123" s="1">
        <v>45488</v>
      </c>
      <c r="O123" s="2">
        <f t="shared" si="83"/>
        <v>165</v>
      </c>
      <c r="P123" s="3">
        <f t="shared" si="64"/>
        <v>16995</v>
      </c>
      <c r="Q123" s="2">
        <f t="shared" si="76"/>
        <v>21014.965697082582</v>
      </c>
    </row>
    <row r="124" spans="1:17" x14ac:dyDescent="0.25">
      <c r="A124" s="1">
        <v>45519</v>
      </c>
      <c r="B124" s="2">
        <f t="shared" si="78"/>
        <v>165</v>
      </c>
      <c r="C124" s="3">
        <f t="shared" si="77"/>
        <v>23289.200000000001</v>
      </c>
      <c r="D124" s="2">
        <f t="shared" si="86"/>
        <v>27371.024277682718</v>
      </c>
      <c r="N124" s="1">
        <v>45519</v>
      </c>
      <c r="O124" s="2">
        <f t="shared" si="83"/>
        <v>165</v>
      </c>
      <c r="P124" s="3">
        <f t="shared" si="64"/>
        <v>17160</v>
      </c>
      <c r="Q124" s="2">
        <f t="shared" si="76"/>
        <v>21263.803061300201</v>
      </c>
    </row>
    <row r="125" spans="1:17" x14ac:dyDescent="0.25">
      <c r="A125" s="1">
        <v>45550</v>
      </c>
      <c r="B125" s="2">
        <f t="shared" si="78"/>
        <v>165</v>
      </c>
      <c r="C125" s="3">
        <f t="shared" si="77"/>
        <v>23454.2</v>
      </c>
      <c r="D125" s="2">
        <f t="shared" si="86"/>
        <v>27620.430492955573</v>
      </c>
      <c r="N125" s="1">
        <v>45550</v>
      </c>
      <c r="O125" s="2">
        <f t="shared" si="83"/>
        <v>165</v>
      </c>
      <c r="P125" s="3">
        <f t="shared" si="64"/>
        <v>17325</v>
      </c>
      <c r="Q125" s="2">
        <f t="shared" si="76"/>
        <v>21513.62540675118</v>
      </c>
    </row>
    <row r="126" spans="1:17" x14ac:dyDescent="0.25">
      <c r="A126" s="1">
        <v>45580</v>
      </c>
      <c r="B126" s="2">
        <f t="shared" si="78"/>
        <v>165</v>
      </c>
      <c r="C126" s="3">
        <f t="shared" si="77"/>
        <v>23619.200000000001</v>
      </c>
      <c r="D126" s="2">
        <f t="shared" si="86"/>
        <v>27870.605710725518</v>
      </c>
      <c r="N126" s="1">
        <v>45580</v>
      </c>
      <c r="O126" s="2">
        <f t="shared" si="83"/>
        <v>165</v>
      </c>
      <c r="P126" s="3">
        <f t="shared" si="64"/>
        <v>17490</v>
      </c>
      <c r="Q126" s="2">
        <f t="shared" si="76"/>
        <v>21764.436632319568</v>
      </c>
    </row>
    <row r="127" spans="1:17" x14ac:dyDescent="0.25">
      <c r="A127" s="1">
        <v>45611</v>
      </c>
      <c r="B127" s="2">
        <f t="shared" si="78"/>
        <v>165</v>
      </c>
      <c r="C127" s="3">
        <f t="shared" si="77"/>
        <v>23784.2</v>
      </c>
      <c r="D127" s="2">
        <f t="shared" si="86"/>
        <v>28121.55230208359</v>
      </c>
      <c r="N127" s="1">
        <v>45611</v>
      </c>
      <c r="O127" s="2">
        <f t="shared" si="83"/>
        <v>165</v>
      </c>
      <c r="P127" s="3">
        <f t="shared" si="64"/>
        <v>17655</v>
      </c>
      <c r="Q127" s="2">
        <f t="shared" si="76"/>
        <v>22016.2406523225</v>
      </c>
    </row>
    <row r="128" spans="1:17" x14ac:dyDescent="0.25">
      <c r="A128" s="1">
        <v>45641</v>
      </c>
      <c r="B128" s="2">
        <f t="shared" si="78"/>
        <v>165</v>
      </c>
      <c r="C128" s="3">
        <f t="shared" si="77"/>
        <v>23949.200000000001</v>
      </c>
      <c r="D128" s="2">
        <f t="shared" ref="D128" si="88">(D127+(B128+B129+B130)*(1-$D$2))*(1+$C$3/12)</f>
        <v>29139.479404377515</v>
      </c>
      <c r="N128" s="1">
        <v>45641</v>
      </c>
      <c r="O128" s="2">
        <f t="shared" si="83"/>
        <v>165</v>
      </c>
      <c r="P128" s="3">
        <f t="shared" si="64"/>
        <v>17820</v>
      </c>
      <c r="Q128" s="2">
        <f t="shared" si="76"/>
        <v>22269.041396571276</v>
      </c>
    </row>
    <row r="129" spans="1:17" x14ac:dyDescent="0.25">
      <c r="A129" s="1"/>
      <c r="B129" s="2">
        <f>MIN((1-($G$3-SUM(B116:B128)-$G$2-$H$2)/($G$3-$G$2-$H$2)),1)*($G$2+$H$2)</f>
        <v>175</v>
      </c>
      <c r="C129" s="3">
        <f t="shared" si="77"/>
        <v>24124.2</v>
      </c>
      <c r="D129" s="2"/>
      <c r="E129" s="3">
        <f>MAX(MIN(SUM(B116:B128),1925)*$I$2-B129,0)</f>
        <v>591.15000000000009</v>
      </c>
      <c r="F129" s="3">
        <f>F115+E129</f>
        <v>5320.35</v>
      </c>
      <c r="G129" s="3">
        <f t="shared" ref="G129" si="89">G115+B129</f>
        <v>1575</v>
      </c>
      <c r="N129" s="1"/>
      <c r="O129" s="2"/>
      <c r="P129" s="3"/>
      <c r="Q129" s="2"/>
    </row>
    <row r="130" spans="1:17" x14ac:dyDescent="0.25">
      <c r="A130" s="1"/>
      <c r="B130" s="2">
        <f t="shared" ref="B130" si="90">E129</f>
        <v>591.15000000000009</v>
      </c>
      <c r="C130" s="3">
        <f t="shared" si="77"/>
        <v>24715.350000000002</v>
      </c>
      <c r="D130" s="2"/>
      <c r="E130" s="3"/>
      <c r="F130" s="3"/>
      <c r="G130" s="3"/>
      <c r="N130" s="1"/>
      <c r="O130" s="2"/>
      <c r="P130" s="3"/>
      <c r="Q130" s="2"/>
    </row>
    <row r="131" spans="1:17" x14ac:dyDescent="0.25">
      <c r="A131" s="1">
        <v>45672</v>
      </c>
      <c r="B131" s="2">
        <f t="shared" ref="B131" si="91">$B$2</f>
        <v>165</v>
      </c>
      <c r="C131" s="3">
        <f t="shared" si="77"/>
        <v>24880.350000000002</v>
      </c>
      <c r="D131" s="2">
        <f t="shared" ref="D131" si="92">(D128+B131*(1-$D$2))*(1+$C$3/12)</f>
        <v>29394.338356291013</v>
      </c>
      <c r="N131" s="1">
        <v>45672</v>
      </c>
      <c r="O131" s="2">
        <f t="shared" ref="O131:O198" si="93">$B$2</f>
        <v>165</v>
      </c>
      <c r="P131" s="3">
        <f t="shared" ref="P131" si="94">P128+O131</f>
        <v>17985</v>
      </c>
      <c r="Q131" s="2">
        <f t="shared" ref="Q131" si="95">(Q128+O131*(1-$P$2))*(1+$O$3/12)</f>
        <v>22522.842810432703</v>
      </c>
    </row>
    <row r="132" spans="1:17" x14ac:dyDescent="0.25">
      <c r="A132" s="1">
        <v>45703</v>
      </c>
      <c r="B132" s="2">
        <f t="shared" si="78"/>
        <v>165</v>
      </c>
      <c r="C132" s="3">
        <f t="shared" si="77"/>
        <v>25045.350000000002</v>
      </c>
      <c r="D132" s="2">
        <f t="shared" ref="D132:D141" si="96">(D131+B132*(1-$D$2))*(1+$C$3/12)</f>
        <v>29649.983123306243</v>
      </c>
      <c r="N132" s="1">
        <v>45703</v>
      </c>
      <c r="O132" s="2">
        <f t="shared" si="93"/>
        <v>165</v>
      </c>
      <c r="P132" s="3">
        <f t="shared" si="64"/>
        <v>18150</v>
      </c>
      <c r="Q132" s="2">
        <f t="shared" ref="Q132" si="97">(Q131+O132*(1-$P$2))*(1+$O$3/12)</f>
        <v>22777.648854890664</v>
      </c>
    </row>
    <row r="133" spans="1:17" x14ac:dyDescent="0.25">
      <c r="A133" s="1">
        <v>45731</v>
      </c>
      <c r="B133" s="2">
        <f t="shared" si="78"/>
        <v>165</v>
      </c>
      <c r="C133" s="3">
        <f t="shared" si="77"/>
        <v>25210.350000000002</v>
      </c>
      <c r="D133" s="2">
        <f t="shared" si="96"/>
        <v>29906.416128353107</v>
      </c>
      <c r="N133" s="1">
        <v>45731</v>
      </c>
      <c r="O133" s="2">
        <f t="shared" si="93"/>
        <v>165</v>
      </c>
      <c r="P133" s="3">
        <f t="shared" si="64"/>
        <v>18315</v>
      </c>
      <c r="Q133" s="2">
        <f t="shared" si="76"/>
        <v>23033.463506607939</v>
      </c>
    </row>
    <row r="134" spans="1:17" x14ac:dyDescent="0.25">
      <c r="A134" s="1">
        <v>45762</v>
      </c>
      <c r="B134" s="2">
        <f t="shared" si="78"/>
        <v>165</v>
      </c>
      <c r="C134" s="3">
        <f t="shared" si="77"/>
        <v>25375.350000000002</v>
      </c>
      <c r="D134" s="2">
        <f t="shared" si="96"/>
        <v>30163.639801832196</v>
      </c>
      <c r="E134" s="9"/>
      <c r="N134" s="1">
        <v>45762</v>
      </c>
      <c r="O134" s="2">
        <f t="shared" si="93"/>
        <v>165</v>
      </c>
      <c r="P134" s="3">
        <f t="shared" si="64"/>
        <v>18480</v>
      </c>
      <c r="Q134" s="2">
        <f t="shared" si="76"/>
        <v>23290.290757988259</v>
      </c>
    </row>
    <row r="135" spans="1:17" x14ac:dyDescent="0.25">
      <c r="A135" s="1">
        <v>45792</v>
      </c>
      <c r="B135" s="2">
        <f t="shared" si="78"/>
        <v>165</v>
      </c>
      <c r="C135" s="3">
        <f t="shared" si="77"/>
        <v>25540.350000000002</v>
      </c>
      <c r="D135" s="2">
        <f t="shared" si="96"/>
        <v>30421.656581637846</v>
      </c>
      <c r="N135" s="1">
        <v>45792</v>
      </c>
      <c r="O135" s="2">
        <f t="shared" si="93"/>
        <v>165</v>
      </c>
      <c r="P135" s="3">
        <f t="shared" si="64"/>
        <v>18645</v>
      </c>
      <c r="Q135" s="2">
        <f t="shared" si="76"/>
        <v>23548.134617238629</v>
      </c>
    </row>
    <row r="136" spans="1:17" x14ac:dyDescent="0.25">
      <c r="A136" s="1">
        <v>45823</v>
      </c>
      <c r="B136" s="2">
        <f t="shared" si="78"/>
        <v>165</v>
      </c>
      <c r="C136" s="3">
        <f t="shared" si="77"/>
        <v>25705.350000000002</v>
      </c>
      <c r="D136" s="2">
        <f t="shared" si="96"/>
        <v>30680.46891318123</v>
      </c>
      <c r="N136" s="1">
        <v>45823</v>
      </c>
      <c r="O136" s="2">
        <f t="shared" si="93"/>
        <v>165</v>
      </c>
      <c r="P136" s="3">
        <f t="shared" si="64"/>
        <v>18810</v>
      </c>
      <c r="Q136" s="2">
        <f t="shared" si="76"/>
        <v>23806.999108431864</v>
      </c>
    </row>
    <row r="137" spans="1:17" x14ac:dyDescent="0.25">
      <c r="A137" s="1">
        <v>45853</v>
      </c>
      <c r="B137" s="2">
        <f t="shared" si="78"/>
        <v>165</v>
      </c>
      <c r="C137" s="3">
        <f t="shared" si="77"/>
        <v>25870.350000000002</v>
      </c>
      <c r="D137" s="2">
        <f t="shared" si="96"/>
        <v>30940.079249413538</v>
      </c>
      <c r="N137" s="1">
        <v>45853</v>
      </c>
      <c r="O137" s="2">
        <f t="shared" si="93"/>
        <v>165</v>
      </c>
      <c r="P137" s="3">
        <f t="shared" si="64"/>
        <v>18975</v>
      </c>
      <c r="Q137" s="2">
        <f t="shared" si="76"/>
        <v>24066.888271569405</v>
      </c>
    </row>
    <row r="138" spans="1:17" x14ac:dyDescent="0.25">
      <c r="A138" s="1">
        <v>45884</v>
      </c>
      <c r="B138" s="2">
        <f t="shared" si="78"/>
        <v>165</v>
      </c>
      <c r="C138" s="3">
        <f t="shared" si="77"/>
        <v>26035.350000000002</v>
      </c>
      <c r="D138" s="2">
        <f t="shared" si="96"/>
        <v>31200.490050849232</v>
      </c>
      <c r="N138" s="1">
        <v>45884</v>
      </c>
      <c r="O138" s="2">
        <f t="shared" si="93"/>
        <v>165</v>
      </c>
      <c r="P138" s="3">
        <f t="shared" si="64"/>
        <v>19140</v>
      </c>
      <c r="Q138" s="2">
        <f t="shared" si="76"/>
        <v>24327.806162644367</v>
      </c>
    </row>
    <row r="139" spans="1:17" x14ac:dyDescent="0.25">
      <c r="A139" s="1">
        <v>45915</v>
      </c>
      <c r="B139" s="2">
        <f t="shared" si="78"/>
        <v>165</v>
      </c>
      <c r="C139" s="3">
        <f t="shared" si="77"/>
        <v>26200.350000000002</v>
      </c>
      <c r="D139" s="2">
        <f t="shared" si="96"/>
        <v>31461.70378558935</v>
      </c>
      <c r="N139" s="1">
        <v>45915</v>
      </c>
      <c r="O139" s="2">
        <f t="shared" si="93"/>
        <v>165</v>
      </c>
      <c r="P139" s="3">
        <f t="shared" si="64"/>
        <v>19305</v>
      </c>
      <c r="Q139" s="2">
        <f t="shared" si="76"/>
        <v>24589.756853704832</v>
      </c>
    </row>
    <row r="140" spans="1:17" x14ac:dyDescent="0.25">
      <c r="A140" s="1">
        <v>45945</v>
      </c>
      <c r="B140" s="2">
        <f t="shared" si="78"/>
        <v>165</v>
      </c>
      <c r="C140" s="3">
        <f t="shared" si="77"/>
        <v>26365.350000000002</v>
      </c>
      <c r="D140" s="2">
        <f t="shared" si="96"/>
        <v>31723.72292934492</v>
      </c>
      <c r="N140" s="1">
        <v>45945</v>
      </c>
      <c r="O140" s="2">
        <f t="shared" si="93"/>
        <v>165</v>
      </c>
      <c r="P140" s="3">
        <f t="shared" si="64"/>
        <v>19470</v>
      </c>
      <c r="Q140" s="2">
        <f t="shared" si="76"/>
        <v>24852.744432917414</v>
      </c>
    </row>
    <row r="141" spans="1:17" x14ac:dyDescent="0.25">
      <c r="A141" s="1">
        <v>45976</v>
      </c>
      <c r="B141" s="2">
        <f t="shared" si="78"/>
        <v>165</v>
      </c>
      <c r="C141" s="3">
        <f t="shared" si="77"/>
        <v>26530.350000000002</v>
      </c>
      <c r="D141" s="2">
        <f t="shared" si="96"/>
        <v>31986.549965460403</v>
      </c>
      <c r="N141" s="1">
        <v>45976</v>
      </c>
      <c r="O141" s="2">
        <f t="shared" si="93"/>
        <v>165</v>
      </c>
      <c r="P141" s="3">
        <f t="shared" si="64"/>
        <v>19635</v>
      </c>
      <c r="Q141" s="2">
        <f t="shared" si="76"/>
        <v>25116.773004631043</v>
      </c>
    </row>
    <row r="142" spans="1:17" x14ac:dyDescent="0.25">
      <c r="A142" s="1">
        <v>46006</v>
      </c>
      <c r="B142" s="2">
        <f t="shared" si="78"/>
        <v>165</v>
      </c>
      <c r="C142" s="3">
        <f t="shared" si="77"/>
        <v>26695.350000000002</v>
      </c>
      <c r="D142" s="2">
        <f t="shared" ref="D142" si="98">(D141+(B142+B143+B144)*(1-$D$2))*(1+$C$3/12)</f>
        <v>33016.394143883073</v>
      </c>
      <c r="N142" s="1">
        <v>46006</v>
      </c>
      <c r="O142" s="2">
        <f t="shared" si="93"/>
        <v>165</v>
      </c>
      <c r="P142" s="3">
        <f t="shared" si="64"/>
        <v>19800</v>
      </c>
      <c r="Q142" s="2">
        <f t="shared" si="76"/>
        <v>25381.846689441038</v>
      </c>
    </row>
    <row r="143" spans="1:17" x14ac:dyDescent="0.25">
      <c r="A143" s="1"/>
      <c r="B143" s="2">
        <f>MIN((1-($G$3-SUM(B130:B142)-$G$2-$H$2)/($G$3-$G$2-$H$2)),1)*($G$2+$H$2)</f>
        <v>175</v>
      </c>
      <c r="C143" s="3">
        <f t="shared" si="77"/>
        <v>26870.350000000002</v>
      </c>
      <c r="D143" s="2"/>
      <c r="E143" s="3">
        <f>MAX(MIN(SUM(B130:B142),1925)*$I$2-B143,0)</f>
        <v>591.15000000000009</v>
      </c>
      <c r="F143" s="3">
        <f t="shared" ref="F143" si="99">F129+E143</f>
        <v>5911.5</v>
      </c>
      <c r="G143" s="3">
        <f t="shared" ref="G143" si="100">G129+B143</f>
        <v>1750</v>
      </c>
      <c r="N143" s="1"/>
      <c r="O143" s="2"/>
      <c r="P143" s="3"/>
      <c r="Q143" s="2"/>
    </row>
    <row r="144" spans="1:17" x14ac:dyDescent="0.25">
      <c r="A144" s="1"/>
      <c r="B144" s="2">
        <f t="shared" ref="B144" si="101">E143</f>
        <v>591.15000000000009</v>
      </c>
      <c r="C144" s="3">
        <f t="shared" si="77"/>
        <v>27461.500000000004</v>
      </c>
      <c r="D144" s="2"/>
      <c r="E144" s="3"/>
      <c r="F144" s="3"/>
      <c r="G144" s="3"/>
      <c r="N144" s="1"/>
      <c r="O144" s="2"/>
      <c r="P144" s="3"/>
      <c r="Q144" s="2"/>
    </row>
    <row r="145" spans="1:17" x14ac:dyDescent="0.25">
      <c r="A145" s="1">
        <v>46037</v>
      </c>
      <c r="B145" s="2">
        <f t="shared" ref="B145" si="102">$B$2</f>
        <v>165</v>
      </c>
      <c r="C145" s="3">
        <f t="shared" si="77"/>
        <v>27626.500000000004</v>
      </c>
      <c r="D145" s="2">
        <f t="shared" ref="D145" si="103">(D142+B145*(1-$D$2))*(1+$C$3/12)</f>
        <v>33283.206916243376</v>
      </c>
      <c r="N145" s="1">
        <v>46037</v>
      </c>
      <c r="O145" s="2">
        <f t="shared" ref="O145" si="104">$B$2</f>
        <v>165</v>
      </c>
      <c r="P145" s="3">
        <f t="shared" ref="P145" si="105">P142+O145</f>
        <v>19965</v>
      </c>
      <c r="Q145" s="2">
        <f t="shared" ref="Q145" si="106">(Q142+O145*(1-$P$2))*(1+$O$3/12)</f>
        <v>25647.969624253408</v>
      </c>
    </row>
    <row r="146" spans="1:17" x14ac:dyDescent="0.25">
      <c r="A146" s="1">
        <v>46068</v>
      </c>
      <c r="B146" s="2">
        <f t="shared" si="78"/>
        <v>165</v>
      </c>
      <c r="C146" s="3">
        <f t="shared" si="77"/>
        <v>27791.500000000004</v>
      </c>
      <c r="D146" s="2">
        <f t="shared" ref="D146:D155" si="107">(D145+B146*(1-$D$2))*(1+$C$3/12)</f>
        <v>33550.842361318457</v>
      </c>
      <c r="N146" s="1">
        <v>46068</v>
      </c>
      <c r="O146" s="2">
        <f t="shared" si="83"/>
        <v>165</v>
      </c>
      <c r="P146" s="3">
        <f t="shared" si="64"/>
        <v>20130</v>
      </c>
      <c r="Q146" s="2">
        <f t="shared" ref="Q146" si="108">(Q145+O146*(1-$P$2))*(1+$O$3/12)</f>
        <v>25915.145962349408</v>
      </c>
    </row>
    <row r="147" spans="1:17" x14ac:dyDescent="0.25">
      <c r="A147" s="1">
        <v>46096</v>
      </c>
      <c r="B147" s="2">
        <f t="shared" si="78"/>
        <v>165</v>
      </c>
      <c r="C147" s="3">
        <f t="shared" si="77"/>
        <v>27956.500000000004</v>
      </c>
      <c r="D147" s="2">
        <f t="shared" si="107"/>
        <v>33819.303015682519</v>
      </c>
      <c r="N147" s="1">
        <v>46096</v>
      </c>
      <c r="O147" s="2">
        <f t="shared" si="83"/>
        <v>165</v>
      </c>
      <c r="P147" s="3">
        <f t="shared" si="64"/>
        <v>20295</v>
      </c>
      <c r="Q147" s="2">
        <f t="shared" si="76"/>
        <v>26183.379873450373</v>
      </c>
    </row>
    <row r="148" spans="1:17" x14ac:dyDescent="0.25">
      <c r="A148" s="1">
        <v>46127</v>
      </c>
      <c r="B148" s="2">
        <f t="shared" si="78"/>
        <v>165</v>
      </c>
      <c r="C148" s="3">
        <f t="shared" si="77"/>
        <v>28121.500000000004</v>
      </c>
      <c r="D148" s="2">
        <f t="shared" si="107"/>
        <v>34088.591423730868</v>
      </c>
      <c r="E148" s="9"/>
      <c r="N148" s="1">
        <v>46127</v>
      </c>
      <c r="O148" s="2">
        <f t="shared" si="83"/>
        <v>165</v>
      </c>
      <c r="P148" s="3">
        <f t="shared" si="64"/>
        <v>20460</v>
      </c>
      <c r="Q148" s="2">
        <f t="shared" si="76"/>
        <v>26452.675543782778</v>
      </c>
    </row>
    <row r="149" spans="1:17" x14ac:dyDescent="0.25">
      <c r="A149" s="1">
        <v>46157</v>
      </c>
      <c r="B149" s="2">
        <f t="shared" si="78"/>
        <v>165</v>
      </c>
      <c r="C149" s="3">
        <f t="shared" si="77"/>
        <v>28286.500000000004</v>
      </c>
      <c r="D149" s="2">
        <f t="shared" si="107"/>
        <v>34358.710137704038</v>
      </c>
      <c r="N149" s="1">
        <v>46157</v>
      </c>
      <c r="O149" s="2">
        <f t="shared" si="83"/>
        <v>165</v>
      </c>
      <c r="P149" s="3">
        <f t="shared" si="64"/>
        <v>20625</v>
      </c>
      <c r="Q149" s="2">
        <f t="shared" si="76"/>
        <v>26723.037176143582</v>
      </c>
    </row>
    <row r="150" spans="1:17" x14ac:dyDescent="0.25">
      <c r="A150" s="1">
        <v>46188</v>
      </c>
      <c r="B150" s="2">
        <f t="shared" si="78"/>
        <v>165</v>
      </c>
      <c r="C150" s="3">
        <f t="shared" si="77"/>
        <v>28451.500000000004</v>
      </c>
      <c r="D150" s="2">
        <f t="shared" si="107"/>
        <v>34629.661717711955</v>
      </c>
      <c r="N150" s="1">
        <v>46188</v>
      </c>
      <c r="O150" s="2">
        <f t="shared" si="83"/>
        <v>165</v>
      </c>
      <c r="P150" s="3">
        <f t="shared" si="64"/>
        <v>20790</v>
      </c>
      <c r="Q150" s="2">
        <f t="shared" si="76"/>
        <v>26994.468989965815</v>
      </c>
    </row>
    <row r="151" spans="1:17" x14ac:dyDescent="0.25">
      <c r="A151" s="1">
        <v>46218</v>
      </c>
      <c r="B151" s="2">
        <f t="shared" si="78"/>
        <v>165</v>
      </c>
      <c r="C151" s="3">
        <f t="shared" si="77"/>
        <v>28616.500000000004</v>
      </c>
      <c r="D151" s="2">
        <f t="shared" si="107"/>
        <v>34901.448731758232</v>
      </c>
      <c r="N151" s="1">
        <v>46218</v>
      </c>
      <c r="O151" s="2">
        <f t="shared" si="83"/>
        <v>165</v>
      </c>
      <c r="P151" s="3">
        <f t="shared" si="64"/>
        <v>20955</v>
      </c>
      <c r="Q151" s="2">
        <f t="shared" si="76"/>
        <v>27266.975221384429</v>
      </c>
    </row>
    <row r="152" spans="1:17" x14ac:dyDescent="0.25">
      <c r="A152" s="1">
        <v>46249</v>
      </c>
      <c r="B152" s="2">
        <f t="shared" si="78"/>
        <v>165</v>
      </c>
      <c r="C152" s="3">
        <f t="shared" si="77"/>
        <v>28781.500000000004</v>
      </c>
      <c r="D152" s="2">
        <f t="shared" si="107"/>
        <v>35174.073755764482</v>
      </c>
      <c r="N152" s="1">
        <v>46249</v>
      </c>
      <c r="O152" s="2">
        <f t="shared" si="83"/>
        <v>165</v>
      </c>
      <c r="P152" s="3">
        <f t="shared" si="64"/>
        <v>21120</v>
      </c>
      <c r="Q152" s="2">
        <f t="shared" si="76"/>
        <v>27540.56012330241</v>
      </c>
    </row>
    <row r="153" spans="1:17" x14ac:dyDescent="0.25">
      <c r="A153" s="1">
        <v>46280</v>
      </c>
      <c r="B153" s="2">
        <f t="shared" si="78"/>
        <v>165</v>
      </c>
      <c r="C153" s="3">
        <f t="shared" si="77"/>
        <v>28946.500000000004</v>
      </c>
      <c r="D153" s="2">
        <f t="shared" si="107"/>
        <v>35447.539373594751</v>
      </c>
      <c r="N153" s="1">
        <v>46280</v>
      </c>
      <c r="O153" s="2">
        <f t="shared" si="83"/>
        <v>165</v>
      </c>
      <c r="P153" s="3">
        <f t="shared" si="64"/>
        <v>21285</v>
      </c>
      <c r="Q153" s="2">
        <f t="shared" si="76"/>
        <v>27815.227965457147</v>
      </c>
    </row>
    <row r="154" spans="1:17" x14ac:dyDescent="0.25">
      <c r="A154" s="1">
        <v>46310</v>
      </c>
      <c r="B154" s="2">
        <f t="shared" si="78"/>
        <v>165</v>
      </c>
      <c r="C154" s="3">
        <f t="shared" si="77"/>
        <v>29111.500000000004</v>
      </c>
      <c r="D154" s="2">
        <f t="shared" si="107"/>
        <v>35721.848177079999</v>
      </c>
      <c r="N154" s="1">
        <v>46310</v>
      </c>
      <c r="O154" s="2">
        <f t="shared" si="83"/>
        <v>165</v>
      </c>
      <c r="P154" s="3">
        <f t="shared" ref="P154:P217" si="109">P153+O154</f>
        <v>21450</v>
      </c>
      <c r="Q154" s="2">
        <f t="shared" si="76"/>
        <v>28090.983034487079</v>
      </c>
    </row>
    <row r="155" spans="1:17" x14ac:dyDescent="0.25">
      <c r="A155" s="1">
        <v>46341</v>
      </c>
      <c r="B155" s="2">
        <f t="shared" si="78"/>
        <v>165</v>
      </c>
      <c r="C155" s="3">
        <f t="shared" si="77"/>
        <v>29276.500000000004</v>
      </c>
      <c r="D155" s="2">
        <f t="shared" si="107"/>
        <v>35997.002766042657</v>
      </c>
      <c r="N155" s="1">
        <v>46341</v>
      </c>
      <c r="O155" s="2">
        <f t="shared" si="83"/>
        <v>165</v>
      </c>
      <c r="P155" s="3">
        <f t="shared" si="109"/>
        <v>21615</v>
      </c>
      <c r="Q155" s="2">
        <f t="shared" si="76"/>
        <v>28367.82963399859</v>
      </c>
    </row>
    <row r="156" spans="1:17" x14ac:dyDescent="0.25">
      <c r="A156" s="1">
        <v>46371</v>
      </c>
      <c r="B156" s="2">
        <f t="shared" si="78"/>
        <v>165</v>
      </c>
      <c r="C156" s="3">
        <f t="shared" si="77"/>
        <v>29441.500000000004</v>
      </c>
      <c r="D156" s="2">
        <f t="shared" ref="D156" si="110">(D155+(B156+B157+B158)*(1-$D$2))*(1+$C$3/12)</f>
        <v>37039.212507267119</v>
      </c>
      <c r="N156" s="1">
        <v>46371</v>
      </c>
      <c r="O156" s="2">
        <f t="shared" si="83"/>
        <v>165</v>
      </c>
      <c r="P156" s="3">
        <f t="shared" si="109"/>
        <v>21780</v>
      </c>
      <c r="Q156" s="2">
        <f t="shared" si="76"/>
        <v>28645.772084633165</v>
      </c>
    </row>
    <row r="157" spans="1:17" x14ac:dyDescent="0.25">
      <c r="A157" s="1"/>
      <c r="B157" s="2">
        <f>MIN((1-($G$3-SUM(B144:B156)-$G$2-$H$2)/($G$3-$G$2-$H$2)),1)*($G$2+$H$2)</f>
        <v>175</v>
      </c>
      <c r="C157" s="3">
        <f t="shared" si="77"/>
        <v>29616.500000000004</v>
      </c>
      <c r="D157" s="2"/>
      <c r="E157" s="3">
        <f>MAX(MIN(SUM(B144:B156),1925)*$I$2-B157,0)</f>
        <v>591.15000000000009</v>
      </c>
      <c r="F157" s="3">
        <f>F143+E157</f>
        <v>6502.65</v>
      </c>
      <c r="G157" s="3">
        <f t="shared" ref="G157" si="111">G143+B157</f>
        <v>1925</v>
      </c>
      <c r="N157" s="1"/>
      <c r="O157" s="2"/>
      <c r="P157" s="3"/>
      <c r="Q157" s="2"/>
    </row>
    <row r="158" spans="1:17" x14ac:dyDescent="0.25">
      <c r="A158" s="1"/>
      <c r="B158" s="2">
        <f t="shared" ref="B158" si="112">E157</f>
        <v>591.15000000000009</v>
      </c>
      <c r="C158" s="3">
        <f t="shared" si="77"/>
        <v>30207.650000000005</v>
      </c>
      <c r="D158" s="2"/>
      <c r="E158" s="3"/>
      <c r="F158" s="3"/>
      <c r="G158" s="3"/>
      <c r="N158" s="1"/>
      <c r="O158" s="2"/>
      <c r="P158" s="3"/>
      <c r="Q158" s="2"/>
    </row>
    <row r="159" spans="1:17" x14ac:dyDescent="0.25">
      <c r="A159" s="1">
        <v>46402</v>
      </c>
      <c r="B159" s="2">
        <f t="shared" ref="B159" si="113">$B$2</f>
        <v>165</v>
      </c>
      <c r="C159" s="3">
        <f t="shared" si="77"/>
        <v>30372.650000000005</v>
      </c>
      <c r="D159" s="2">
        <f t="shared" ref="D159" si="114">(D156+B159*(1-$D$2))*(1+$C$3/12)</f>
        <v>37318.428969581189</v>
      </c>
      <c r="N159" s="1">
        <v>46402</v>
      </c>
      <c r="O159" s="2">
        <f t="shared" ref="O159" si="115">$B$2</f>
        <v>165</v>
      </c>
      <c r="P159" s="3">
        <f t="shared" ref="P159" si="116">P156+O159</f>
        <v>21945</v>
      </c>
      <c r="Q159" s="2">
        <f t="shared" ref="Q159" si="117">(Q156+O159*(1-$P$2))*(1+$O$3/12)</f>
        <v>28924.814724134838</v>
      </c>
    </row>
    <row r="160" spans="1:17" x14ac:dyDescent="0.25">
      <c r="A160" s="1">
        <v>46433</v>
      </c>
      <c r="B160" s="2">
        <f t="shared" si="78"/>
        <v>165</v>
      </c>
      <c r="C160" s="3">
        <f t="shared" si="77"/>
        <v>30537.650000000005</v>
      </c>
      <c r="D160" s="2">
        <f t="shared" ref="D160:D169" si="118">(D159+B160*(1-$D$2))*(1+$C$3/12)</f>
        <v>37598.506349320727</v>
      </c>
      <c r="N160" s="1">
        <v>46433</v>
      </c>
      <c r="O160" s="2">
        <f t="shared" si="93"/>
        <v>165</v>
      </c>
      <c r="P160" s="3">
        <f t="shared" si="109"/>
        <v>22110</v>
      </c>
      <c r="Q160" s="2">
        <f t="shared" ref="Q160" si="119">(Q159+O160*(1-$P$2))*(1+$O$3/12)</f>
        <v>29204.96190741787</v>
      </c>
    </row>
    <row r="161" spans="1:17" x14ac:dyDescent="0.25">
      <c r="A161" s="1">
        <v>46461</v>
      </c>
      <c r="B161" s="2">
        <f t="shared" si="78"/>
        <v>165</v>
      </c>
      <c r="C161" s="3">
        <f t="shared" si="77"/>
        <v>30702.650000000005</v>
      </c>
      <c r="D161" s="2">
        <f t="shared" si="118"/>
        <v>37879.447300981126</v>
      </c>
      <c r="N161" s="1">
        <v>46461</v>
      </c>
      <c r="O161" s="2">
        <f t="shared" si="93"/>
        <v>165</v>
      </c>
      <c r="P161" s="3">
        <f t="shared" si="109"/>
        <v>22275</v>
      </c>
      <c r="Q161" s="2">
        <f t="shared" si="76"/>
        <v>29486.218006634732</v>
      </c>
    </row>
    <row r="162" spans="1:17" x14ac:dyDescent="0.25">
      <c r="A162" s="1">
        <v>46492</v>
      </c>
      <c r="B162" s="2">
        <f t="shared" si="78"/>
        <v>165</v>
      </c>
      <c r="C162" s="3">
        <f t="shared" si="77"/>
        <v>30867.650000000005</v>
      </c>
      <c r="D162" s="2">
        <f t="shared" si="118"/>
        <v>38161.254487242484</v>
      </c>
      <c r="E162" s="9"/>
      <c r="N162" s="1">
        <v>46492</v>
      </c>
      <c r="O162" s="2">
        <f t="shared" si="93"/>
        <v>165</v>
      </c>
      <c r="P162" s="3">
        <f t="shared" si="109"/>
        <v>22440</v>
      </c>
      <c r="Q162" s="2">
        <f t="shared" si="76"/>
        <v>29768.587411244327</v>
      </c>
    </row>
    <row r="163" spans="1:17" x14ac:dyDescent="0.25">
      <c r="A163" s="1">
        <v>46522</v>
      </c>
      <c r="B163" s="2">
        <f t="shared" si="78"/>
        <v>165</v>
      </c>
      <c r="C163" s="3">
        <f t="shared" si="77"/>
        <v>31032.650000000005</v>
      </c>
      <c r="D163" s="2">
        <f t="shared" si="118"/>
        <v>38443.930578994812</v>
      </c>
      <c r="N163" s="1">
        <v>46522</v>
      </c>
      <c r="O163" s="2">
        <f t="shared" si="93"/>
        <v>165</v>
      </c>
      <c r="P163" s="3">
        <f t="shared" si="109"/>
        <v>22605</v>
      </c>
      <c r="Q163" s="2">
        <f t="shared" si="76"/>
        <v>30052.074528080502</v>
      </c>
    </row>
    <row r="164" spans="1:17" x14ac:dyDescent="0.25">
      <c r="A164" s="1">
        <v>46553</v>
      </c>
      <c r="B164" s="2">
        <f t="shared" si="78"/>
        <v>165</v>
      </c>
      <c r="C164" s="3">
        <f t="shared" si="77"/>
        <v>31197.650000000005</v>
      </c>
      <c r="D164" s="2">
        <f t="shared" si="118"/>
        <v>38727.478255363378</v>
      </c>
      <c r="N164" s="1">
        <v>46553</v>
      </c>
      <c r="O164" s="2">
        <f t="shared" si="93"/>
        <v>165</v>
      </c>
      <c r="P164" s="3">
        <f t="shared" si="109"/>
        <v>22770</v>
      </c>
      <c r="Q164" s="2">
        <f t="shared" si="76"/>
        <v>30336.683781420819</v>
      </c>
    </row>
    <row r="165" spans="1:17" x14ac:dyDescent="0.25">
      <c r="A165" s="1">
        <v>46583</v>
      </c>
      <c r="B165" s="2">
        <f t="shared" si="78"/>
        <v>165</v>
      </c>
      <c r="C165" s="3">
        <f t="shared" si="77"/>
        <v>31362.650000000005</v>
      </c>
      <c r="D165" s="2">
        <f t="shared" si="118"/>
        <v>39011.900203734076</v>
      </c>
      <c r="N165" s="1">
        <v>46583</v>
      </c>
      <c r="O165" s="2">
        <f t="shared" si="93"/>
        <v>165</v>
      </c>
      <c r="P165" s="3">
        <f t="shared" si="109"/>
        <v>22935</v>
      </c>
      <c r="Q165" s="2">
        <f t="shared" si="76"/>
        <v>30622.419613055608</v>
      </c>
    </row>
    <row r="166" spans="1:17" x14ac:dyDescent="0.25">
      <c r="A166" s="1">
        <v>46614</v>
      </c>
      <c r="B166" s="2">
        <f t="shared" si="78"/>
        <v>165</v>
      </c>
      <c r="C166" s="3">
        <f t="shared" si="77"/>
        <v>31527.650000000005</v>
      </c>
      <c r="D166" s="2">
        <f t="shared" si="118"/>
        <v>39297.199119778918</v>
      </c>
      <c r="N166" s="1">
        <v>46614</v>
      </c>
      <c r="O166" s="2">
        <f t="shared" si="93"/>
        <v>165</v>
      </c>
      <c r="P166" s="3">
        <f t="shared" si="109"/>
        <v>23100</v>
      </c>
      <c r="Q166" s="2">
        <f t="shared" si="76"/>
        <v>30909.286482357285</v>
      </c>
    </row>
    <row r="167" spans="1:17" x14ac:dyDescent="0.25">
      <c r="A167" s="1">
        <v>46645</v>
      </c>
      <c r="B167" s="2">
        <f t="shared" si="78"/>
        <v>165</v>
      </c>
      <c r="C167" s="3">
        <f t="shared" si="77"/>
        <v>31692.650000000005</v>
      </c>
      <c r="D167" s="2">
        <f t="shared" si="118"/>
        <v>39583.377707481566</v>
      </c>
      <c r="N167" s="1">
        <v>46645</v>
      </c>
      <c r="O167" s="2">
        <f t="shared" si="93"/>
        <v>165</v>
      </c>
      <c r="P167" s="3">
        <f t="shared" si="109"/>
        <v>23265</v>
      </c>
      <c r="Q167" s="2">
        <f t="shared" si="76"/>
        <v>31197.288866349947</v>
      </c>
    </row>
    <row r="168" spans="1:17" x14ac:dyDescent="0.25">
      <c r="A168" s="1">
        <v>46675</v>
      </c>
      <c r="B168" s="2">
        <f t="shared" si="78"/>
        <v>165</v>
      </c>
      <c r="C168" s="3">
        <f t="shared" si="77"/>
        <v>31857.650000000005</v>
      </c>
      <c r="D168" s="2">
        <f t="shared" si="118"/>
        <v>39870.438679162966</v>
      </c>
      <c r="N168" s="1">
        <v>46675</v>
      </c>
      <c r="O168" s="2">
        <f t="shared" si="93"/>
        <v>165</v>
      </c>
      <c r="P168" s="3">
        <f t="shared" si="109"/>
        <v>23430</v>
      </c>
      <c r="Q168" s="2">
        <f t="shared" ref="Q168:Q170" si="120">(Q167+O168*(1-$P$2))*(1+$O$3/12)</f>
        <v>31486.431259779249</v>
      </c>
    </row>
    <row r="169" spans="1:17" x14ac:dyDescent="0.25">
      <c r="A169" s="1">
        <v>46706</v>
      </c>
      <c r="B169" s="2">
        <f t="shared" si="78"/>
        <v>165</v>
      </c>
      <c r="C169" s="3">
        <f t="shared" si="77"/>
        <v>32022.650000000005</v>
      </c>
      <c r="D169" s="2">
        <f t="shared" si="118"/>
        <v>40158.384755507046</v>
      </c>
      <c r="N169" s="1">
        <v>46706</v>
      </c>
      <c r="O169" s="2">
        <f t="shared" si="93"/>
        <v>165</v>
      </c>
      <c r="P169" s="3">
        <f t="shared" si="109"/>
        <v>23595</v>
      </c>
      <c r="Q169" s="2">
        <f t="shared" si="120"/>
        <v>31776.718175182541</v>
      </c>
    </row>
    <row r="170" spans="1:17" x14ac:dyDescent="0.25">
      <c r="A170" s="1">
        <v>46736</v>
      </c>
      <c r="B170" s="2">
        <f t="shared" si="78"/>
        <v>165</v>
      </c>
      <c r="C170" s="3">
        <f t="shared" si="77"/>
        <v>32187.650000000005</v>
      </c>
      <c r="D170" s="2">
        <f t="shared" ref="D170" si="121">(D169+(B170+B171+B172)*(1-$D$2))*(1+$C$3/12)</f>
        <v>41213.425424532354</v>
      </c>
      <c r="N170" s="1">
        <v>46736</v>
      </c>
      <c r="O170" s="2">
        <f t="shared" si="93"/>
        <v>165</v>
      </c>
      <c r="P170" s="3">
        <f t="shared" si="109"/>
        <v>23760</v>
      </c>
      <c r="Q170" s="2">
        <f t="shared" si="120"/>
        <v>32068.154142959305</v>
      </c>
    </row>
    <row r="171" spans="1:17" x14ac:dyDescent="0.25">
      <c r="A171" s="1"/>
      <c r="B171" s="2">
        <f>MIN((1-($G$3-SUM(B158:B170)-$G$2-$H$2)/($G$3-$G$2-$H$2)),1)*($G$2+$H$2)</f>
        <v>175</v>
      </c>
      <c r="C171" s="3">
        <f t="shared" si="77"/>
        <v>32362.650000000005</v>
      </c>
      <c r="D171" s="2"/>
      <c r="E171" s="3">
        <f>MAX(MIN(SUM(B158:B170),1925)*$I$2-B171,0)</f>
        <v>591.15000000000009</v>
      </c>
      <c r="F171" s="3">
        <f>F157+E171</f>
        <v>7093.7999999999993</v>
      </c>
      <c r="G171" s="3">
        <f t="shared" ref="G171" si="122">G157+B171</f>
        <v>2100</v>
      </c>
      <c r="N171" s="1"/>
      <c r="O171" s="2"/>
      <c r="P171" s="3"/>
      <c r="Q171" s="2"/>
    </row>
    <row r="172" spans="1:17" x14ac:dyDescent="0.25">
      <c r="A172" s="1"/>
      <c r="B172" s="2">
        <f t="shared" ref="B172" si="123">E171</f>
        <v>591.15000000000009</v>
      </c>
      <c r="C172" s="3">
        <f t="shared" si="77"/>
        <v>32953.800000000003</v>
      </c>
      <c r="D172" s="2"/>
      <c r="E172" s="3"/>
      <c r="F172" s="3"/>
      <c r="G172" s="3"/>
      <c r="N172" s="1"/>
      <c r="O172" s="2"/>
      <c r="P172" s="3"/>
      <c r="Q172" s="2"/>
    </row>
    <row r="173" spans="1:17" x14ac:dyDescent="0.25">
      <c r="A173" s="1">
        <v>46767</v>
      </c>
      <c r="B173" s="2">
        <f t="shared" ref="B173" si="124">$B$2</f>
        <v>165</v>
      </c>
      <c r="C173" s="3">
        <f t="shared" si="77"/>
        <v>33118.800000000003</v>
      </c>
      <c r="D173" s="2">
        <f t="shared" ref="D173" si="125">(D170+B173*(1-$D$2))*(1+$C$3/12)</f>
        <v>41505.512376674662</v>
      </c>
      <c r="N173" s="1">
        <v>46767</v>
      </c>
      <c r="O173" s="2">
        <f t="shared" ref="O173" si="126">$B$2</f>
        <v>165</v>
      </c>
      <c r="P173" s="3">
        <f t="shared" ref="P173" si="127">P170+O173</f>
        <v>23925</v>
      </c>
      <c r="Q173" s="2">
        <f t="shared" ref="Q173" si="128">(Q170+O173*(1-$P$2))*(1+$O$3/12)</f>
        <v>32360.74371144185</v>
      </c>
    </row>
    <row r="174" spans="1:17" x14ac:dyDescent="0.25">
      <c r="A174" s="1">
        <v>46798</v>
      </c>
      <c r="B174" s="2">
        <f t="shared" si="78"/>
        <v>165</v>
      </c>
      <c r="C174" s="3">
        <f t="shared" ref="C174:C237" si="129">C173+B174</f>
        <v>33283.800000000003</v>
      </c>
      <c r="D174" s="2">
        <f t="shared" ref="D174:D183" si="130">(D173+B174*(1-$D$2))*(1+$C$3/12)</f>
        <v>41798.499930252736</v>
      </c>
      <c r="N174" s="1">
        <v>46798</v>
      </c>
      <c r="O174" s="2">
        <f t="shared" si="83"/>
        <v>165</v>
      </c>
      <c r="P174" s="3">
        <f t="shared" si="109"/>
        <v>24090</v>
      </c>
      <c r="Q174" s="2">
        <f t="shared" ref="Q174:Q237" si="131">(Q173+O174*(1-$P$2))*(1+$O$3/12)</f>
        <v>32654.491446966305</v>
      </c>
    </row>
    <row r="175" spans="1:17" x14ac:dyDescent="0.25">
      <c r="A175" s="1">
        <v>46827</v>
      </c>
      <c r="B175" s="2">
        <f t="shared" ref="B175:B238" si="132">$B$2</f>
        <v>165</v>
      </c>
      <c r="C175" s="3">
        <f t="shared" si="129"/>
        <v>33448.800000000003</v>
      </c>
      <c r="D175" s="2">
        <f t="shared" si="130"/>
        <v>42092.390862121014</v>
      </c>
      <c r="N175" s="1">
        <v>46827</v>
      </c>
      <c r="O175" s="2">
        <f t="shared" si="83"/>
        <v>165</v>
      </c>
      <c r="P175" s="3">
        <f t="shared" si="109"/>
        <v>24255</v>
      </c>
      <c r="Q175" s="2">
        <f t="shared" si="131"/>
        <v>32949.401933943882</v>
      </c>
    </row>
    <row r="176" spans="1:17" x14ac:dyDescent="0.25">
      <c r="A176" s="1">
        <v>46858</v>
      </c>
      <c r="B176" s="2">
        <f t="shared" si="132"/>
        <v>165</v>
      </c>
      <c r="C176" s="3">
        <f t="shared" si="129"/>
        <v>33613.800000000003</v>
      </c>
      <c r="D176" s="2">
        <f t="shared" si="130"/>
        <v>42387.187957695882</v>
      </c>
      <c r="E176" s="9"/>
      <c r="N176" s="1">
        <v>46858</v>
      </c>
      <c r="O176" s="2">
        <f t="shared" si="83"/>
        <v>165</v>
      </c>
      <c r="P176" s="3">
        <f t="shared" si="109"/>
        <v>24420</v>
      </c>
      <c r="Q176" s="2">
        <f t="shared" si="131"/>
        <v>33245.479774932406</v>
      </c>
    </row>
    <row r="177" spans="1:17" x14ac:dyDescent="0.25">
      <c r="A177" s="1">
        <v>46888</v>
      </c>
      <c r="B177" s="2">
        <f t="shared" si="132"/>
        <v>165</v>
      </c>
      <c r="C177" s="3">
        <f t="shared" si="129"/>
        <v>33778.800000000003</v>
      </c>
      <c r="D177" s="2">
        <f t="shared" si="130"/>
        <v>42682.894010982105</v>
      </c>
      <c r="N177" s="1">
        <v>46888</v>
      </c>
      <c r="O177" s="2">
        <f t="shared" si="83"/>
        <v>165</v>
      </c>
      <c r="P177" s="3">
        <f t="shared" si="109"/>
        <v>24585</v>
      </c>
      <c r="Q177" s="2">
        <f t="shared" si="131"/>
        <v>33542.729590708179</v>
      </c>
    </row>
    <row r="178" spans="1:17" x14ac:dyDescent="0.25">
      <c r="A178" s="1">
        <v>46919</v>
      </c>
      <c r="B178" s="2">
        <f t="shared" si="132"/>
        <v>165</v>
      </c>
      <c r="C178" s="3">
        <f t="shared" si="129"/>
        <v>33943.800000000003</v>
      </c>
      <c r="D178" s="2">
        <f t="shared" si="130"/>
        <v>42979.5118245993</v>
      </c>
      <c r="N178" s="1">
        <v>46919</v>
      </c>
      <c r="O178" s="2">
        <f t="shared" si="83"/>
        <v>165</v>
      </c>
      <c r="P178" s="3">
        <f t="shared" si="109"/>
        <v>24750</v>
      </c>
      <c r="Q178" s="2">
        <f t="shared" si="131"/>
        <v>33841.156020338065</v>
      </c>
    </row>
    <row r="179" spans="1:17" x14ac:dyDescent="0.25">
      <c r="A179" s="1">
        <v>46949</v>
      </c>
      <c r="B179" s="2">
        <f t="shared" si="132"/>
        <v>165</v>
      </c>
      <c r="C179" s="3">
        <f t="shared" si="129"/>
        <v>34108.800000000003</v>
      </c>
      <c r="D179" s="2">
        <f t="shared" si="130"/>
        <v>43277.044209808475</v>
      </c>
      <c r="N179" s="1">
        <v>46949</v>
      </c>
      <c r="O179" s="2">
        <f t="shared" si="83"/>
        <v>165</v>
      </c>
      <c r="P179" s="3">
        <f t="shared" si="109"/>
        <v>24915</v>
      </c>
      <c r="Q179" s="2">
        <f t="shared" si="131"/>
        <v>34140.763721251904</v>
      </c>
    </row>
    <row r="180" spans="1:17" x14ac:dyDescent="0.25">
      <c r="A180" s="1">
        <v>46980</v>
      </c>
      <c r="B180" s="2">
        <f t="shared" si="132"/>
        <v>165</v>
      </c>
      <c r="C180" s="3">
        <f t="shared" si="129"/>
        <v>34273.800000000003</v>
      </c>
      <c r="D180" s="2">
        <f t="shared" si="130"/>
        <v>43575.493986538713</v>
      </c>
      <c r="N180" s="1">
        <v>46980</v>
      </c>
      <c r="O180" s="2">
        <f t="shared" si="83"/>
        <v>165</v>
      </c>
      <c r="P180" s="3">
        <f t="shared" si="109"/>
        <v>25080</v>
      </c>
      <c r="Q180" s="2">
        <f t="shared" si="131"/>
        <v>34441.557369315189</v>
      </c>
    </row>
    <row r="181" spans="1:17" x14ac:dyDescent="0.25">
      <c r="A181" s="1">
        <v>47011</v>
      </c>
      <c r="B181" s="2">
        <f t="shared" si="132"/>
        <v>165</v>
      </c>
      <c r="C181" s="3">
        <f t="shared" si="129"/>
        <v>34438.800000000003</v>
      </c>
      <c r="D181" s="2">
        <f t="shared" si="130"/>
        <v>43874.863983413874</v>
      </c>
      <c r="N181" s="1">
        <v>47011</v>
      </c>
      <c r="O181" s="2">
        <f t="shared" si="83"/>
        <v>165</v>
      </c>
      <c r="P181" s="3">
        <f t="shared" si="109"/>
        <v>25245</v>
      </c>
      <c r="Q181" s="2">
        <f t="shared" si="131"/>
        <v>34743.541658902061</v>
      </c>
    </row>
    <row r="182" spans="1:17" x14ac:dyDescent="0.25">
      <c r="A182" s="1">
        <v>47041</v>
      </c>
      <c r="B182" s="2">
        <f t="shared" si="132"/>
        <v>165</v>
      </c>
      <c r="C182" s="3">
        <f t="shared" si="129"/>
        <v>34603.800000000003</v>
      </c>
      <c r="D182" s="2">
        <f t="shared" si="130"/>
        <v>44175.157037779398</v>
      </c>
      <c r="N182" s="1">
        <v>47041</v>
      </c>
      <c r="O182" s="2">
        <f t="shared" si="83"/>
        <v>165</v>
      </c>
      <c r="P182" s="3">
        <f t="shared" si="109"/>
        <v>25410</v>
      </c>
      <c r="Q182" s="2">
        <f t="shared" si="131"/>
        <v>35046.721302968544</v>
      </c>
    </row>
    <row r="183" spans="1:17" x14ac:dyDescent="0.25">
      <c r="A183" s="1">
        <v>47072</v>
      </c>
      <c r="B183" s="2">
        <f t="shared" si="132"/>
        <v>165</v>
      </c>
      <c r="C183" s="3">
        <f t="shared" si="129"/>
        <v>34768.800000000003</v>
      </c>
      <c r="D183" s="2">
        <f t="shared" si="130"/>
        <v>44476.375995729213</v>
      </c>
      <c r="N183" s="1">
        <v>47072</v>
      </c>
      <c r="O183" s="2">
        <f t="shared" si="83"/>
        <v>165</v>
      </c>
      <c r="P183" s="3">
        <f t="shared" si="109"/>
        <v>25575</v>
      </c>
      <c r="Q183" s="2">
        <f t="shared" si="131"/>
        <v>35351.101033126128</v>
      </c>
    </row>
    <row r="184" spans="1:17" x14ac:dyDescent="0.25">
      <c r="A184" s="1">
        <v>47102</v>
      </c>
      <c r="B184" s="2">
        <f t="shared" si="132"/>
        <v>165</v>
      </c>
      <c r="C184" s="3">
        <f t="shared" si="129"/>
        <v>34933.800000000003</v>
      </c>
      <c r="D184" s="2">
        <f t="shared" ref="D184" si="133">(D183+(B184+B185+B186)*(1-$D$2))*(1+$C$3/12)</f>
        <v>45544.730471078539</v>
      </c>
      <c r="N184" s="1">
        <v>47102</v>
      </c>
      <c r="O184" s="2">
        <f t="shared" si="83"/>
        <v>165</v>
      </c>
      <c r="P184" s="3">
        <f t="shared" si="109"/>
        <v>25740</v>
      </c>
      <c r="Q184" s="2">
        <f t="shared" si="131"/>
        <v>35656.685599715587</v>
      </c>
    </row>
    <row r="185" spans="1:17" x14ac:dyDescent="0.25">
      <c r="A185" s="1"/>
      <c r="B185" s="2">
        <f>MIN((1-($G$3-SUM(B172:B184)-$G$2-$H$2)/($G$3-$G$2-$H$2)),1)*($G$2+$H$2)</f>
        <v>175</v>
      </c>
      <c r="C185" s="3">
        <f t="shared" si="129"/>
        <v>35108.800000000003</v>
      </c>
      <c r="D185" s="2"/>
      <c r="E185" s="3">
        <f>MAX(MIN(SUM(B172:B184),1925)*$I$2-B185,0)</f>
        <v>591.15000000000009</v>
      </c>
      <c r="F185" s="3">
        <f>F171+E185</f>
        <v>7684.9499999999989</v>
      </c>
      <c r="G185" s="3">
        <f t="shared" ref="G185" si="134">G171+B185</f>
        <v>2275</v>
      </c>
      <c r="N185" s="1"/>
      <c r="O185" s="2"/>
      <c r="P185" s="3"/>
      <c r="Q185" s="2"/>
    </row>
    <row r="186" spans="1:17" x14ac:dyDescent="0.25">
      <c r="A186" s="1"/>
      <c r="B186" s="2">
        <f t="shared" ref="B186" si="135">E185</f>
        <v>591.15000000000009</v>
      </c>
      <c r="C186" s="3">
        <f t="shared" si="129"/>
        <v>35699.950000000004</v>
      </c>
      <c r="D186" s="2"/>
      <c r="E186" s="3"/>
      <c r="F186" s="3"/>
      <c r="G186" s="3"/>
      <c r="N186" s="1"/>
      <c r="O186" s="2"/>
      <c r="P186" s="3"/>
      <c r="Q186" s="2"/>
    </row>
    <row r="187" spans="1:17" x14ac:dyDescent="0.25">
      <c r="A187" s="1">
        <v>47133</v>
      </c>
      <c r="B187" s="2">
        <f t="shared" ref="B187" si="136">$B$2</f>
        <v>165</v>
      </c>
      <c r="C187" s="3">
        <f t="shared" si="129"/>
        <v>35864.950000000004</v>
      </c>
      <c r="D187" s="2">
        <f t="shared" ref="D187" si="137">(D184+B187*(1-$D$2))*(1+$C$3/12)</f>
        <v>45850.172280447696</v>
      </c>
      <c r="N187" s="1">
        <v>47133</v>
      </c>
      <c r="O187" s="2">
        <f t="shared" ref="O187" si="138">$B$2</f>
        <v>165</v>
      </c>
      <c r="P187" s="3">
        <f t="shared" ref="P187" si="139">P184+O187</f>
        <v>25905</v>
      </c>
      <c r="Q187" s="2">
        <f t="shared" ref="Q187" si="140">(Q184+O187*(1-$P$2))*(1+$O$3/12)</f>
        <v>35963.479771881124</v>
      </c>
    </row>
    <row r="188" spans="1:17" x14ac:dyDescent="0.25">
      <c r="A188" s="1">
        <v>47164</v>
      </c>
      <c r="B188" s="2">
        <f t="shared" si="132"/>
        <v>165</v>
      </c>
      <c r="C188" s="3">
        <f t="shared" si="129"/>
        <v>36029.950000000004</v>
      </c>
      <c r="D188" s="2">
        <f t="shared" ref="D188:D197" si="141">(D187+B188*(1-$D$2))*(1+$C$3/12)</f>
        <v>46156.555868729076</v>
      </c>
      <c r="N188" s="1">
        <v>47164</v>
      </c>
      <c r="O188" s="2">
        <f t="shared" si="93"/>
        <v>165</v>
      </c>
      <c r="P188" s="3">
        <f t="shared" si="109"/>
        <v>26070</v>
      </c>
      <c r="Q188" s="2">
        <f t="shared" ref="Q188" si="142">(Q187+O188*(1-$P$2))*(1+$O$3/12)</f>
        <v>36271.48833764482</v>
      </c>
    </row>
    <row r="189" spans="1:17" x14ac:dyDescent="0.25">
      <c r="A189" s="1">
        <v>47192</v>
      </c>
      <c r="B189" s="2">
        <f t="shared" si="132"/>
        <v>165</v>
      </c>
      <c r="C189" s="3">
        <f t="shared" si="129"/>
        <v>36194.950000000004</v>
      </c>
      <c r="D189" s="2">
        <f t="shared" si="141"/>
        <v>46463.884139740985</v>
      </c>
      <c r="N189" s="1">
        <v>47192</v>
      </c>
      <c r="O189" s="2">
        <f t="shared" si="93"/>
        <v>165</v>
      </c>
      <c r="P189" s="3">
        <f t="shared" si="109"/>
        <v>26235</v>
      </c>
      <c r="Q189" s="2">
        <f t="shared" si="131"/>
        <v>36580.716103981329</v>
      </c>
    </row>
    <row r="190" spans="1:17" x14ac:dyDescent="0.25">
      <c r="A190" s="1">
        <v>47223</v>
      </c>
      <c r="B190" s="2">
        <f t="shared" si="132"/>
        <v>165</v>
      </c>
      <c r="C190" s="3">
        <f t="shared" si="129"/>
        <v>36359.950000000004</v>
      </c>
      <c r="D190" s="2">
        <f t="shared" si="141"/>
        <v>46772.160006255181</v>
      </c>
      <c r="E190" s="9"/>
      <c r="N190" s="1">
        <v>47223</v>
      </c>
      <c r="O190" s="2">
        <f t="shared" si="93"/>
        <v>165</v>
      </c>
      <c r="P190" s="3">
        <f t="shared" si="109"/>
        <v>26400</v>
      </c>
      <c r="Q190" s="2">
        <f t="shared" si="131"/>
        <v>36891.167896892919</v>
      </c>
    </row>
    <row r="191" spans="1:17" x14ac:dyDescent="0.25">
      <c r="A191" s="1">
        <v>47253</v>
      </c>
      <c r="B191" s="2">
        <f t="shared" si="132"/>
        <v>165</v>
      </c>
      <c r="C191" s="3">
        <f t="shared" si="129"/>
        <v>36524.950000000004</v>
      </c>
      <c r="D191" s="2">
        <f t="shared" si="141"/>
        <v>47081.386390024461</v>
      </c>
      <c r="N191" s="1">
        <v>47253</v>
      </c>
      <c r="O191" s="2">
        <f t="shared" si="93"/>
        <v>165</v>
      </c>
      <c r="P191" s="3">
        <f t="shared" si="109"/>
        <v>26565</v>
      </c>
      <c r="Q191" s="2">
        <f t="shared" si="131"/>
        <v>37202.848561484789</v>
      </c>
    </row>
    <row r="192" spans="1:17" x14ac:dyDescent="0.25">
      <c r="A192" s="1">
        <v>47284</v>
      </c>
      <c r="B192" s="2">
        <f t="shared" si="132"/>
        <v>165</v>
      </c>
      <c r="C192" s="3">
        <f t="shared" si="129"/>
        <v>36689.950000000004</v>
      </c>
      <c r="D192" s="2">
        <f t="shared" si="141"/>
        <v>47391.566221810368</v>
      </c>
      <c r="N192" s="1">
        <v>47284</v>
      </c>
      <c r="O192" s="2">
        <f t="shared" si="93"/>
        <v>165</v>
      </c>
      <c r="P192" s="3">
        <f t="shared" si="109"/>
        <v>26730</v>
      </c>
      <c r="Q192" s="2">
        <f t="shared" si="131"/>
        <v>37515.762962040666</v>
      </c>
    </row>
    <row r="193" spans="1:17" x14ac:dyDescent="0.25">
      <c r="A193" s="1">
        <v>47314</v>
      </c>
      <c r="B193" s="2">
        <f t="shared" si="132"/>
        <v>165</v>
      </c>
      <c r="C193" s="3">
        <f t="shared" si="129"/>
        <v>36854.950000000004</v>
      </c>
      <c r="D193" s="2">
        <f t="shared" si="141"/>
        <v>47702.702441410947</v>
      </c>
      <c r="N193" s="1">
        <v>47314</v>
      </c>
      <c r="O193" s="2">
        <f t="shared" si="93"/>
        <v>165</v>
      </c>
      <c r="P193" s="3">
        <f t="shared" si="109"/>
        <v>26895</v>
      </c>
      <c r="Q193" s="2">
        <f t="shared" si="131"/>
        <v>37829.915982098741</v>
      </c>
    </row>
    <row r="194" spans="1:17" x14ac:dyDescent="0.25">
      <c r="A194" s="1">
        <v>47345</v>
      </c>
      <c r="B194" s="2">
        <f t="shared" si="132"/>
        <v>165</v>
      </c>
      <c r="C194" s="3">
        <f t="shared" si="129"/>
        <v>37019.950000000004</v>
      </c>
      <c r="D194" s="2">
        <f t="shared" si="141"/>
        <v>48014.797997688627</v>
      </c>
      <c r="N194" s="1">
        <v>47345</v>
      </c>
      <c r="O194" s="2">
        <f t="shared" si="93"/>
        <v>165</v>
      </c>
      <c r="P194" s="3">
        <f t="shared" si="109"/>
        <v>27060</v>
      </c>
      <c r="Q194" s="2">
        <f t="shared" si="131"/>
        <v>38145.312524527879</v>
      </c>
    </row>
    <row r="195" spans="1:17" x14ac:dyDescent="0.25">
      <c r="A195" s="1">
        <v>47376</v>
      </c>
      <c r="B195" s="2">
        <f t="shared" si="132"/>
        <v>165</v>
      </c>
      <c r="C195" s="3">
        <f t="shared" si="129"/>
        <v>37184.950000000004</v>
      </c>
      <c r="D195" s="2">
        <f t="shared" si="141"/>
        <v>48327.855848598163</v>
      </c>
      <c r="N195" s="1">
        <v>47376</v>
      </c>
      <c r="O195" s="2">
        <f t="shared" si="93"/>
        <v>165</v>
      </c>
      <c r="P195" s="3">
        <f t="shared" si="109"/>
        <v>27225</v>
      </c>
      <c r="Q195" s="2">
        <f t="shared" si="131"/>
        <v>38461.957511604131</v>
      </c>
    </row>
    <row r="196" spans="1:17" x14ac:dyDescent="0.25">
      <c r="A196" s="1">
        <v>47406</v>
      </c>
      <c r="B196" s="2">
        <f t="shared" si="132"/>
        <v>165</v>
      </c>
      <c r="C196" s="3">
        <f t="shared" si="129"/>
        <v>37349.950000000004</v>
      </c>
      <c r="D196" s="2">
        <f t="shared" si="141"/>
        <v>48641.878961214672</v>
      </c>
      <c r="N196" s="1">
        <v>47406</v>
      </c>
      <c r="O196" s="2">
        <f t="shared" si="93"/>
        <v>165</v>
      </c>
      <c r="P196" s="3">
        <f t="shared" si="109"/>
        <v>27390</v>
      </c>
      <c r="Q196" s="2">
        <f t="shared" si="131"/>
        <v>38779.855885087563</v>
      </c>
    </row>
    <row r="197" spans="1:17" x14ac:dyDescent="0.25">
      <c r="A197" s="1">
        <v>47437</v>
      </c>
      <c r="B197" s="2">
        <f t="shared" si="132"/>
        <v>165</v>
      </c>
      <c r="C197" s="3">
        <f t="shared" si="129"/>
        <v>37514.950000000004</v>
      </c>
      <c r="D197" s="2">
        <f t="shared" si="141"/>
        <v>48956.870311761748</v>
      </c>
      <c r="N197" s="1">
        <v>47437</v>
      </c>
      <c r="O197" s="2">
        <f t="shared" si="93"/>
        <v>165</v>
      </c>
      <c r="P197" s="3">
        <f t="shared" si="109"/>
        <v>27555</v>
      </c>
      <c r="Q197" s="2">
        <f t="shared" si="131"/>
        <v>39099.012606299366</v>
      </c>
    </row>
    <row r="198" spans="1:17" x14ac:dyDescent="0.25">
      <c r="A198" s="1">
        <v>47467</v>
      </c>
      <c r="B198" s="2">
        <f t="shared" si="132"/>
        <v>165</v>
      </c>
      <c r="C198" s="3">
        <f t="shared" si="129"/>
        <v>37679.950000000004</v>
      </c>
      <c r="D198" s="2">
        <f t="shared" ref="D198" si="143">(D197+(B198+B199+B200)*(1-$D$2))*(1+$C$3/12)</f>
        <v>50039.039644585508</v>
      </c>
      <c r="N198" s="1">
        <v>47467</v>
      </c>
      <c r="O198" s="2">
        <f t="shared" si="93"/>
        <v>165</v>
      </c>
      <c r="P198" s="3">
        <f t="shared" si="109"/>
        <v>27720</v>
      </c>
      <c r="Q198" s="2">
        <f t="shared" si="131"/>
        <v>39419.4326561993</v>
      </c>
    </row>
    <row r="199" spans="1:17" x14ac:dyDescent="0.25">
      <c r="A199" s="1"/>
      <c r="B199" s="2">
        <f>MIN((1-($G$3-SUM(B186:B198)-$G$2-$H$2)/($G$3-$G$2-$H$2)),1)*($G$2+$H$2)</f>
        <v>175</v>
      </c>
      <c r="C199" s="3">
        <f t="shared" si="129"/>
        <v>37854.950000000004</v>
      </c>
      <c r="D199" s="2"/>
      <c r="E199" s="3">
        <f>MAX(MIN(SUM(B186:B198),1925)*$I$2-B199,0)</f>
        <v>591.15000000000009</v>
      </c>
      <c r="F199" s="3">
        <f>F185+E199</f>
        <v>8276.0999999999985</v>
      </c>
      <c r="G199" s="3">
        <f t="shared" ref="G199" si="144">G185+B199</f>
        <v>2450</v>
      </c>
      <c r="N199" s="1"/>
      <c r="O199" s="2"/>
      <c r="P199" s="3"/>
      <c r="Q199" s="2"/>
    </row>
    <row r="200" spans="1:17" x14ac:dyDescent="0.25">
      <c r="A200" s="1"/>
      <c r="B200" s="2">
        <f t="shared" ref="B200" si="145">E199</f>
        <v>591.15000000000009</v>
      </c>
      <c r="C200" s="3">
        <f t="shared" si="129"/>
        <v>38446.100000000006</v>
      </c>
      <c r="D200" s="2"/>
      <c r="E200" s="3"/>
      <c r="F200" s="3"/>
      <c r="G200" s="3"/>
      <c r="N200" s="1"/>
      <c r="O200" s="2"/>
      <c r="P200" s="3"/>
      <c r="Q200" s="2"/>
    </row>
    <row r="201" spans="1:17" x14ac:dyDescent="0.25">
      <c r="A201" s="1">
        <v>47498</v>
      </c>
      <c r="B201" s="2">
        <f t="shared" ref="B201" si="146">$B$2</f>
        <v>165</v>
      </c>
      <c r="C201" s="3">
        <f t="shared" si="129"/>
        <v>38611.100000000006</v>
      </c>
      <c r="D201" s="2">
        <f t="shared" ref="D201" si="147">(D198+B201*(1-$D$2))*(1+$C$3/12)</f>
        <v>50358.338907239646</v>
      </c>
      <c r="N201" s="1">
        <v>47498</v>
      </c>
      <c r="O201" s="2">
        <f t="shared" ref="O201:O268" si="148">$B$2</f>
        <v>165</v>
      </c>
      <c r="P201" s="3">
        <f t="shared" ref="P201" si="149">P198+O201</f>
        <v>27885</v>
      </c>
      <c r="Q201" s="2">
        <f t="shared" ref="Q201" si="150">(Q198+O201*(1-$P$2))*(1+$O$3/12)</f>
        <v>39741.121035463424</v>
      </c>
    </row>
    <row r="202" spans="1:17" x14ac:dyDescent="0.25">
      <c r="A202" s="1">
        <v>47529</v>
      </c>
      <c r="B202" s="2">
        <f t="shared" si="132"/>
        <v>165</v>
      </c>
      <c r="C202" s="3">
        <f t="shared" si="129"/>
        <v>38776.100000000006</v>
      </c>
      <c r="D202" s="2">
        <f t="shared" ref="D202:D211" si="151">(D201+B202*(1-$D$2))*(1+$C$3/12)</f>
        <v>50678.622675953629</v>
      </c>
      <c r="N202" s="1">
        <v>47529</v>
      </c>
      <c r="O202" s="2">
        <f t="shared" si="148"/>
        <v>165</v>
      </c>
      <c r="P202" s="3">
        <f t="shared" si="109"/>
        <v>28050</v>
      </c>
      <c r="Q202" s="2">
        <f t="shared" ref="Q202" si="152">(Q201+O202*(1-$P$2))*(1+$O$3/12)</f>
        <v>40064.082764562132</v>
      </c>
    </row>
    <row r="203" spans="1:17" x14ac:dyDescent="0.25">
      <c r="A203" s="1">
        <v>47557</v>
      </c>
      <c r="B203" s="2">
        <f t="shared" si="132"/>
        <v>165</v>
      </c>
      <c r="C203" s="3">
        <f t="shared" si="129"/>
        <v>38941.100000000006</v>
      </c>
      <c r="D203" s="2">
        <f t="shared" si="151"/>
        <v>50999.893986287818</v>
      </c>
      <c r="N203" s="1">
        <v>47557</v>
      </c>
      <c r="O203" s="2">
        <f t="shared" si="148"/>
        <v>165</v>
      </c>
      <c r="P203" s="3">
        <f t="shared" si="109"/>
        <v>28215</v>
      </c>
      <c r="Q203" s="2">
        <f t="shared" si="131"/>
        <v>40388.322883838518</v>
      </c>
    </row>
    <row r="204" spans="1:17" x14ac:dyDescent="0.25">
      <c r="A204" s="1">
        <v>47588</v>
      </c>
      <c r="B204" s="2">
        <f t="shared" si="132"/>
        <v>165</v>
      </c>
      <c r="C204" s="3">
        <f t="shared" si="129"/>
        <v>39106.100000000006</v>
      </c>
      <c r="D204" s="2">
        <f t="shared" si="151"/>
        <v>51322.155883162202</v>
      </c>
      <c r="E204" s="9"/>
      <c r="N204" s="1">
        <v>47588</v>
      </c>
      <c r="O204" s="2">
        <f t="shared" si="148"/>
        <v>165</v>
      </c>
      <c r="P204" s="3">
        <f t="shared" si="109"/>
        <v>28380</v>
      </c>
      <c r="Q204" s="2">
        <f t="shared" si="131"/>
        <v>40713.846453587044</v>
      </c>
    </row>
    <row r="205" spans="1:17" x14ac:dyDescent="0.25">
      <c r="A205" s="1">
        <v>47618</v>
      </c>
      <c r="B205" s="2">
        <f t="shared" si="132"/>
        <v>165</v>
      </c>
      <c r="C205" s="3">
        <f t="shared" si="129"/>
        <v>39271.100000000006</v>
      </c>
      <c r="D205" s="2">
        <f t="shared" si="151"/>
        <v>51645.411420885284</v>
      </c>
      <c r="N205" s="1">
        <v>47618</v>
      </c>
      <c r="O205" s="2">
        <f t="shared" si="148"/>
        <v>165</v>
      </c>
      <c r="P205" s="3">
        <f t="shared" si="109"/>
        <v>28545</v>
      </c>
      <c r="Q205" s="2">
        <f t="shared" si="131"/>
        <v>41040.658554132489</v>
      </c>
    </row>
    <row r="206" spans="1:17" x14ac:dyDescent="0.25">
      <c r="A206" s="1">
        <v>47649</v>
      </c>
      <c r="B206" s="2">
        <f t="shared" si="132"/>
        <v>165</v>
      </c>
      <c r="C206" s="3">
        <f t="shared" si="129"/>
        <v>39436.100000000006</v>
      </c>
      <c r="D206" s="2">
        <f t="shared" si="151"/>
        <v>51969.663663183012</v>
      </c>
      <c r="N206" s="1">
        <v>47649</v>
      </c>
      <c r="O206" s="2">
        <f t="shared" si="148"/>
        <v>165</v>
      </c>
      <c r="P206" s="3">
        <f t="shared" si="109"/>
        <v>28710</v>
      </c>
      <c r="Q206" s="2">
        <f t="shared" si="131"/>
        <v>41368.764285909259</v>
      </c>
    </row>
    <row r="207" spans="1:17" x14ac:dyDescent="0.25">
      <c r="A207" s="1">
        <v>47679</v>
      </c>
      <c r="B207" s="2">
        <f t="shared" si="132"/>
        <v>165</v>
      </c>
      <c r="C207" s="3">
        <f t="shared" si="129"/>
        <v>39601.100000000006</v>
      </c>
      <c r="D207" s="2">
        <f t="shared" si="151"/>
        <v>52294.915683227824</v>
      </c>
      <c r="N207" s="1">
        <v>47679</v>
      </c>
      <c r="O207" s="2">
        <f t="shared" si="148"/>
        <v>165</v>
      </c>
      <c r="P207" s="3">
        <f t="shared" si="109"/>
        <v>28875</v>
      </c>
      <c r="Q207" s="2">
        <f t="shared" si="131"/>
        <v>41698.168769540978</v>
      </c>
    </row>
    <row r="208" spans="1:17" x14ac:dyDescent="0.25">
      <c r="A208" s="1">
        <v>47710</v>
      </c>
      <c r="B208" s="2">
        <f t="shared" si="132"/>
        <v>165</v>
      </c>
      <c r="C208" s="3">
        <f t="shared" si="129"/>
        <v>39766.100000000006</v>
      </c>
      <c r="D208" s="2">
        <f t="shared" si="151"/>
        <v>52621.170563667773</v>
      </c>
      <c r="N208" s="1">
        <v>47710</v>
      </c>
      <c r="O208" s="2">
        <f t="shared" si="148"/>
        <v>165</v>
      </c>
      <c r="P208" s="3">
        <f t="shared" si="109"/>
        <v>29040</v>
      </c>
      <c r="Q208" s="2">
        <f t="shared" si="131"/>
        <v>42028.877145920407</v>
      </c>
    </row>
    <row r="209" spans="1:17" x14ac:dyDescent="0.25">
      <c r="A209" s="1">
        <v>47741</v>
      </c>
      <c r="B209" s="2">
        <f t="shared" si="132"/>
        <v>165</v>
      </c>
      <c r="C209" s="3">
        <f t="shared" si="129"/>
        <v>39931.100000000006</v>
      </c>
      <c r="D209" s="2">
        <f t="shared" si="151"/>
        <v>52948.431396655746</v>
      </c>
      <c r="N209" s="1">
        <v>47741</v>
      </c>
      <c r="O209" s="2">
        <f t="shared" si="148"/>
        <v>165</v>
      </c>
      <c r="P209" s="3">
        <f t="shared" si="109"/>
        <v>29205</v>
      </c>
      <c r="Q209" s="2">
        <f t="shared" si="131"/>
        <v>42360.894576289676</v>
      </c>
    </row>
    <row r="210" spans="1:17" x14ac:dyDescent="0.25">
      <c r="A210" s="1">
        <v>47771</v>
      </c>
      <c r="B210" s="2">
        <f t="shared" si="132"/>
        <v>165</v>
      </c>
      <c r="C210" s="3">
        <f t="shared" si="129"/>
        <v>40096.100000000006</v>
      </c>
      <c r="D210" s="2">
        <f t="shared" si="151"/>
        <v>53276.701283878763</v>
      </c>
      <c r="N210" s="1">
        <v>47771</v>
      </c>
      <c r="O210" s="2">
        <f t="shared" si="148"/>
        <v>165</v>
      </c>
      <c r="P210" s="3">
        <f t="shared" si="109"/>
        <v>29370</v>
      </c>
      <c r="Q210" s="2">
        <f t="shared" si="131"/>
        <v>42694.226242320823</v>
      </c>
    </row>
    <row r="211" spans="1:17" x14ac:dyDescent="0.25">
      <c r="A211" s="1">
        <v>47802</v>
      </c>
      <c r="B211" s="2">
        <f t="shared" si="132"/>
        <v>165</v>
      </c>
      <c r="C211" s="3">
        <f t="shared" si="129"/>
        <v>40261.100000000006</v>
      </c>
      <c r="D211" s="2">
        <f t="shared" si="151"/>
        <v>53605.983336587386</v>
      </c>
      <c r="N211" s="1">
        <v>47802</v>
      </c>
      <c r="O211" s="2">
        <f t="shared" si="148"/>
        <v>165</v>
      </c>
      <c r="P211" s="3">
        <f t="shared" si="109"/>
        <v>29535</v>
      </c>
      <c r="Q211" s="2">
        <f t="shared" si="131"/>
        <v>43028.877346196678</v>
      </c>
    </row>
    <row r="212" spans="1:17" x14ac:dyDescent="0.25">
      <c r="A212" s="1">
        <v>47832</v>
      </c>
      <c r="B212" s="2">
        <f t="shared" si="132"/>
        <v>165</v>
      </c>
      <c r="C212" s="3">
        <f t="shared" si="129"/>
        <v>40426.100000000006</v>
      </c>
      <c r="D212" s="2">
        <f t="shared" ref="D212" si="153">(D211+(B212+B213+B214)*(1-$D$2))*(1+$C$3/12)</f>
        <v>54702.487434571027</v>
      </c>
      <c r="N212" s="1">
        <v>47832</v>
      </c>
      <c r="O212" s="2">
        <f t="shared" si="148"/>
        <v>165</v>
      </c>
      <c r="P212" s="3">
        <f t="shared" si="109"/>
        <v>29700</v>
      </c>
      <c r="Q212" s="2">
        <f t="shared" si="131"/>
        <v>43364.853110692035</v>
      </c>
    </row>
    <row r="213" spans="1:17" x14ac:dyDescent="0.25">
      <c r="A213" s="1"/>
      <c r="B213" s="2">
        <f>MIN((1-($G$3-SUM(B200:B212)-$G$2-$H$2)/($G$3-$G$2-$H$2)),1)*($G$2+$H$2)</f>
        <v>175</v>
      </c>
      <c r="C213" s="3">
        <f t="shared" si="129"/>
        <v>40601.100000000006</v>
      </c>
      <c r="D213" s="2"/>
      <c r="E213" s="3">
        <f>MAX(MIN(SUM(B200:B212),1925)*$I$2-B213,0)</f>
        <v>591.15000000000009</v>
      </c>
      <c r="F213" s="3">
        <f t="shared" ref="F213" si="154">F199+E213</f>
        <v>8867.2499999999982</v>
      </c>
      <c r="G213" s="3">
        <f t="shared" ref="G213" si="155">G199+B213</f>
        <v>2625</v>
      </c>
      <c r="N213" s="1"/>
      <c r="O213" s="2"/>
      <c r="P213" s="3"/>
      <c r="Q213" s="2"/>
    </row>
    <row r="214" spans="1:17" x14ac:dyDescent="0.25">
      <c r="A214" s="1"/>
      <c r="B214" s="2">
        <f t="shared" ref="B214" si="156">E213</f>
        <v>591.15000000000009</v>
      </c>
      <c r="C214" s="3">
        <f t="shared" si="129"/>
        <v>41192.250000000007</v>
      </c>
      <c r="D214" s="2"/>
      <c r="E214" s="3"/>
      <c r="F214" s="3"/>
      <c r="G214" s="3"/>
      <c r="N214" s="1"/>
      <c r="O214" s="2"/>
      <c r="P214" s="3"/>
      <c r="Q214" s="2"/>
    </row>
    <row r="215" spans="1:17" x14ac:dyDescent="0.25">
      <c r="A215" s="1">
        <v>47863</v>
      </c>
      <c r="B215" s="2">
        <f t="shared" ref="B215" si="157">$B$2</f>
        <v>165</v>
      </c>
      <c r="C215" s="3">
        <f t="shared" si="129"/>
        <v>41357.250000000007</v>
      </c>
      <c r="D215" s="2">
        <f t="shared" ref="D215" si="158">(D212+B215*(1-$D$2))*(1+$C$3/12)</f>
        <v>55036.165661244282</v>
      </c>
      <c r="N215" s="1">
        <v>47863</v>
      </c>
      <c r="O215" s="2">
        <f t="shared" ref="O215:O282" si="159">$B$2</f>
        <v>165</v>
      </c>
      <c r="P215" s="3">
        <f t="shared" ref="P215" si="160">P212+O215</f>
        <v>29865</v>
      </c>
      <c r="Q215" s="2">
        <f t="shared" ref="Q215" si="161">(Q212+O215*(1-$P$2))*(1+$O$3/12)</f>
        <v>43702.158779255187</v>
      </c>
    </row>
    <row r="216" spans="1:17" x14ac:dyDescent="0.25">
      <c r="A216" s="1">
        <v>47894</v>
      </c>
      <c r="B216" s="2">
        <f t="shared" si="132"/>
        <v>165</v>
      </c>
      <c r="C216" s="3">
        <f t="shared" si="129"/>
        <v>41522.250000000007</v>
      </c>
      <c r="D216" s="2">
        <f t="shared" ref="D216:D225" si="162">(D215+B216*(1-$D$2))*(1+$C$3/12)</f>
        <v>55370.872729116447</v>
      </c>
      <c r="N216" s="1">
        <v>47894</v>
      </c>
      <c r="O216" s="2">
        <f t="shared" si="159"/>
        <v>165</v>
      </c>
      <c r="P216" s="3">
        <f t="shared" si="109"/>
        <v>30030</v>
      </c>
      <c r="Q216" s="2">
        <f t="shared" ref="Q216" si="163">(Q215+O216*(1-$P$2))*(1+$O$3/12)</f>
        <v>44040.799616089738</v>
      </c>
    </row>
    <row r="217" spans="1:17" x14ac:dyDescent="0.25">
      <c r="A217" s="1">
        <v>47922</v>
      </c>
      <c r="B217" s="2">
        <f t="shared" si="132"/>
        <v>165</v>
      </c>
      <c r="C217" s="3">
        <f t="shared" si="129"/>
        <v>41687.250000000007</v>
      </c>
      <c r="D217" s="2">
        <f t="shared" si="162"/>
        <v>55706.611810447888</v>
      </c>
      <c r="N217" s="1">
        <v>47922</v>
      </c>
      <c r="O217" s="2">
        <f t="shared" si="159"/>
        <v>165</v>
      </c>
      <c r="P217" s="3">
        <f t="shared" si="109"/>
        <v>30195</v>
      </c>
      <c r="Q217" s="2">
        <f t="shared" si="131"/>
        <v>44380.78090623676</v>
      </c>
    </row>
    <row r="218" spans="1:17" x14ac:dyDescent="0.25">
      <c r="A218" s="1">
        <v>47953</v>
      </c>
      <c r="B218" s="2">
        <f t="shared" si="132"/>
        <v>165</v>
      </c>
      <c r="C218" s="3">
        <f t="shared" si="129"/>
        <v>41852.250000000007</v>
      </c>
      <c r="D218" s="2">
        <f t="shared" si="162"/>
        <v>56043.386087280101</v>
      </c>
      <c r="E218" s="9"/>
      <c r="N218" s="1">
        <v>47953</v>
      </c>
      <c r="O218" s="2">
        <f t="shared" si="159"/>
        <v>165</v>
      </c>
      <c r="P218" s="3">
        <f t="shared" ref="P218:P281" si="164">P217+O218</f>
        <v>30360</v>
      </c>
      <c r="Q218" s="2">
        <f t="shared" si="131"/>
        <v>44722.10795565728</v>
      </c>
    </row>
    <row r="219" spans="1:17" x14ac:dyDescent="0.25">
      <c r="A219" s="1">
        <v>47983</v>
      </c>
      <c r="B219" s="2">
        <f t="shared" si="132"/>
        <v>165</v>
      </c>
      <c r="C219" s="3">
        <f t="shared" si="129"/>
        <v>42017.250000000007</v>
      </c>
      <c r="D219" s="2">
        <f t="shared" si="162"/>
        <v>56381.198751465876</v>
      </c>
      <c r="N219" s="1">
        <v>47983</v>
      </c>
      <c r="O219" s="2">
        <f t="shared" si="159"/>
        <v>165</v>
      </c>
      <c r="P219" s="3">
        <f t="shared" si="164"/>
        <v>30525</v>
      </c>
      <c r="Q219" s="2">
        <f t="shared" si="131"/>
        <v>45064.786091315087</v>
      </c>
    </row>
    <row r="220" spans="1:17" x14ac:dyDescent="0.25">
      <c r="A220" s="1">
        <v>48014</v>
      </c>
      <c r="B220" s="2">
        <f t="shared" si="132"/>
        <v>165</v>
      </c>
      <c r="C220" s="3">
        <f t="shared" si="129"/>
        <v>42182.250000000007</v>
      </c>
      <c r="D220" s="2">
        <f t="shared" si="162"/>
        <v>56720.053004699563</v>
      </c>
      <c r="N220" s="1">
        <v>48014</v>
      </c>
      <c r="O220" s="2">
        <f t="shared" si="159"/>
        <v>165</v>
      </c>
      <c r="P220" s="3">
        <f t="shared" si="164"/>
        <v>30690</v>
      </c>
      <c r="Q220" s="2">
        <f t="shared" si="131"/>
        <v>45408.820661259873</v>
      </c>
    </row>
    <row r="221" spans="1:17" x14ac:dyDescent="0.25">
      <c r="A221" s="1">
        <v>48044</v>
      </c>
      <c r="B221" s="2">
        <f t="shared" si="132"/>
        <v>165</v>
      </c>
      <c r="C221" s="3">
        <f t="shared" si="129"/>
        <v>42347.250000000007</v>
      </c>
      <c r="D221" s="2">
        <f t="shared" si="162"/>
        <v>57059.95205854738</v>
      </c>
      <c r="N221" s="1">
        <v>48044</v>
      </c>
      <c r="O221" s="2">
        <f t="shared" si="159"/>
        <v>165</v>
      </c>
      <c r="P221" s="3">
        <f t="shared" si="164"/>
        <v>30855</v>
      </c>
      <c r="Q221" s="2">
        <f t="shared" si="131"/>
        <v>45754.217034710695</v>
      </c>
    </row>
    <row r="222" spans="1:17" x14ac:dyDescent="0.25">
      <c r="A222" s="1">
        <v>48075</v>
      </c>
      <c r="B222" s="2">
        <f t="shared" si="132"/>
        <v>165</v>
      </c>
      <c r="C222" s="3">
        <f t="shared" si="129"/>
        <v>42512.250000000007</v>
      </c>
      <c r="D222" s="2">
        <f t="shared" si="162"/>
        <v>57400.899134477899</v>
      </c>
      <c r="N222" s="1">
        <v>48075</v>
      </c>
      <c r="O222" s="2">
        <f t="shared" si="159"/>
        <v>165</v>
      </c>
      <c r="P222" s="3">
        <f t="shared" si="164"/>
        <v>31020</v>
      </c>
      <c r="Q222" s="2">
        <f t="shared" si="131"/>
        <v>46100.980602139753</v>
      </c>
    </row>
    <row r="223" spans="1:17" x14ac:dyDescent="0.25">
      <c r="A223" s="1">
        <v>48106</v>
      </c>
      <c r="B223" s="2">
        <f t="shared" si="132"/>
        <v>165</v>
      </c>
      <c r="C223" s="3">
        <f t="shared" si="129"/>
        <v>42677.250000000007</v>
      </c>
      <c r="D223" s="2">
        <f t="shared" si="162"/>
        <v>57742.897463892536</v>
      </c>
      <c r="N223" s="1">
        <v>48106</v>
      </c>
      <c r="O223" s="2">
        <f t="shared" si="159"/>
        <v>165</v>
      </c>
      <c r="P223" s="3">
        <f t="shared" si="164"/>
        <v>31185</v>
      </c>
      <c r="Q223" s="2">
        <f t="shared" si="131"/>
        <v>46449.116775356553</v>
      </c>
    </row>
    <row r="224" spans="1:17" x14ac:dyDescent="0.25">
      <c r="A224" s="1">
        <v>48136</v>
      </c>
      <c r="B224" s="2">
        <f t="shared" si="132"/>
        <v>165</v>
      </c>
      <c r="C224" s="3">
        <f t="shared" si="129"/>
        <v>42842.250000000007</v>
      </c>
      <c r="D224" s="2">
        <f t="shared" si="162"/>
        <v>58085.9502881562</v>
      </c>
      <c r="N224" s="1">
        <v>48136</v>
      </c>
      <c r="O224" s="2">
        <f t="shared" si="159"/>
        <v>165</v>
      </c>
      <c r="P224" s="3">
        <f t="shared" si="164"/>
        <v>31350</v>
      </c>
      <c r="Q224" s="2">
        <f t="shared" si="131"/>
        <v>46798.63098759234</v>
      </c>
    </row>
    <row r="225" spans="1:17" x14ac:dyDescent="0.25">
      <c r="A225" s="1">
        <v>48167</v>
      </c>
      <c r="B225" s="2">
        <f t="shared" si="132"/>
        <v>165</v>
      </c>
      <c r="C225" s="3">
        <f t="shared" si="129"/>
        <v>43007.250000000007</v>
      </c>
      <c r="D225" s="2">
        <f t="shared" si="162"/>
        <v>58430.060858628014</v>
      </c>
      <c r="N225" s="1">
        <v>48167</v>
      </c>
      <c r="O225" s="2">
        <f t="shared" si="159"/>
        <v>165</v>
      </c>
      <c r="P225" s="3">
        <f t="shared" si="164"/>
        <v>31515</v>
      </c>
      <c r="Q225" s="2">
        <f t="shared" si="131"/>
        <v>47149.528693584893</v>
      </c>
    </row>
    <row r="226" spans="1:17" x14ac:dyDescent="0.25">
      <c r="A226" s="1">
        <v>48197</v>
      </c>
      <c r="B226" s="2">
        <f t="shared" si="132"/>
        <v>165</v>
      </c>
      <c r="C226" s="3">
        <f t="shared" si="129"/>
        <v>43172.250000000007</v>
      </c>
      <c r="D226" s="2">
        <f t="shared" ref="D226" si="165">(D225+(B226+B227+B228)*(1-$D$2))*(1+$C$3/12)</f>
        <v>59541.439195637948</v>
      </c>
      <c r="N226" s="1">
        <v>48197</v>
      </c>
      <c r="O226" s="2">
        <f t="shared" si="159"/>
        <v>165</v>
      </c>
      <c r="P226" s="3">
        <f t="shared" si="164"/>
        <v>31680</v>
      </c>
      <c r="Q226" s="2">
        <f t="shared" si="131"/>
        <v>47501.815369663665</v>
      </c>
    </row>
    <row r="227" spans="1:17" x14ac:dyDescent="0.25">
      <c r="A227" s="1"/>
      <c r="B227" s="2">
        <f>MIN((1-($G$3-SUM(B214:B226)-$G$2-$H$2)/($G$3-$G$2-$H$2)),1)*($G$2+$H$2)</f>
        <v>175</v>
      </c>
      <c r="C227" s="3">
        <f t="shared" si="129"/>
        <v>43347.250000000007</v>
      </c>
      <c r="D227" s="2"/>
      <c r="E227" s="3">
        <f>MAX(MIN(SUM(B214:B226),1925)*$I$2-B227,0)</f>
        <v>591.15000000000009</v>
      </c>
      <c r="F227" s="3">
        <f>F213+E227</f>
        <v>9458.3999999999978</v>
      </c>
      <c r="G227" s="3">
        <f t="shared" ref="G227" si="166">G213+B227</f>
        <v>2800</v>
      </c>
      <c r="N227" s="1"/>
      <c r="O227" s="2"/>
      <c r="P227" s="3"/>
      <c r="Q227" s="2"/>
    </row>
    <row r="228" spans="1:17" x14ac:dyDescent="0.25">
      <c r="A228" s="1"/>
      <c r="B228" s="2">
        <f t="shared" ref="B228" si="167">E227</f>
        <v>591.15000000000009</v>
      </c>
      <c r="C228" s="3">
        <f t="shared" si="129"/>
        <v>43938.400000000009</v>
      </c>
      <c r="D228" s="2"/>
      <c r="E228" s="3"/>
      <c r="F228" s="3"/>
      <c r="G228" s="3"/>
      <c r="N228" s="1"/>
      <c r="O228" s="2"/>
      <c r="P228" s="3"/>
      <c r="Q228" s="2"/>
    </row>
    <row r="229" spans="1:17" x14ac:dyDescent="0.25">
      <c r="A229" s="1">
        <v>48228</v>
      </c>
      <c r="B229" s="2">
        <f t="shared" ref="B229" si="168">$B$2</f>
        <v>165</v>
      </c>
      <c r="C229" s="3">
        <f t="shared" si="129"/>
        <v>44103.400000000009</v>
      </c>
      <c r="D229" s="2">
        <f t="shared" ref="D229" si="169">(D226+B229*(1-$D$2))*(1+$C$3/12)</f>
        <v>59890.037523574494</v>
      </c>
      <c r="N229" s="1">
        <v>48228</v>
      </c>
      <c r="O229" s="2">
        <f t="shared" ref="O229" si="170">$B$2</f>
        <v>165</v>
      </c>
      <c r="P229" s="3">
        <f t="shared" ref="P229" si="171">P226+O229</f>
        <v>31845</v>
      </c>
      <c r="Q229" s="2">
        <f t="shared" ref="Q229" si="172">(Q226+O229*(1-$P$2))*(1+$O$3/12)</f>
        <v>47855.496513835249</v>
      </c>
    </row>
    <row r="230" spans="1:17" x14ac:dyDescent="0.25">
      <c r="A230" s="1">
        <v>48259</v>
      </c>
      <c r="B230" s="2">
        <f t="shared" si="132"/>
        <v>165</v>
      </c>
      <c r="C230" s="3">
        <f t="shared" si="129"/>
        <v>44268.400000000009</v>
      </c>
      <c r="D230" s="2">
        <f t="shared" ref="D230:D239" si="173">(D229+B230*(1-$D$2))*(1+$C$3/12)</f>
        <v>60239.710696355512</v>
      </c>
      <c r="N230" s="1">
        <v>48259</v>
      </c>
      <c r="O230" s="2">
        <f t="shared" si="148"/>
        <v>165</v>
      </c>
      <c r="P230" s="3">
        <f t="shared" si="164"/>
        <v>32010</v>
      </c>
      <c r="Q230" s="2">
        <f t="shared" ref="Q230" si="174">(Q229+O230*(1-$P$2))*(1+$O$3/12)</f>
        <v>48210.577645869176</v>
      </c>
    </row>
    <row r="231" spans="1:17" x14ac:dyDescent="0.25">
      <c r="A231" s="1">
        <v>48288</v>
      </c>
      <c r="B231" s="2">
        <f t="shared" si="132"/>
        <v>165</v>
      </c>
      <c r="C231" s="3">
        <f t="shared" si="129"/>
        <v>44433.400000000009</v>
      </c>
      <c r="D231" s="2">
        <f t="shared" si="173"/>
        <v>60590.462028085938</v>
      </c>
      <c r="N231" s="1">
        <v>48288</v>
      </c>
      <c r="O231" s="2">
        <f t="shared" si="148"/>
        <v>165</v>
      </c>
      <c r="P231" s="3">
        <f t="shared" si="164"/>
        <v>32175</v>
      </c>
      <c r="Q231" s="2">
        <f t="shared" si="131"/>
        <v>48567.064307384069</v>
      </c>
    </row>
    <row r="232" spans="1:17" x14ac:dyDescent="0.25">
      <c r="A232" s="1">
        <v>48319</v>
      </c>
      <c r="B232" s="2">
        <f t="shared" si="132"/>
        <v>165</v>
      </c>
      <c r="C232" s="3">
        <f t="shared" si="129"/>
        <v>44598.400000000009</v>
      </c>
      <c r="D232" s="2">
        <f t="shared" si="173"/>
        <v>60942.294843089199</v>
      </c>
      <c r="E232" s="9"/>
      <c r="N232" s="1">
        <v>48319</v>
      </c>
      <c r="O232" s="2">
        <f t="shared" si="148"/>
        <v>165</v>
      </c>
      <c r="P232" s="3">
        <f t="shared" si="164"/>
        <v>32340</v>
      </c>
      <c r="Q232" s="2">
        <f t="shared" si="131"/>
        <v>48924.962061934129</v>
      </c>
    </row>
    <row r="233" spans="1:17" x14ac:dyDescent="0.25">
      <c r="A233" s="1">
        <v>48349</v>
      </c>
      <c r="B233" s="2">
        <f t="shared" si="132"/>
        <v>165</v>
      </c>
      <c r="C233" s="3">
        <f t="shared" si="129"/>
        <v>44763.400000000009</v>
      </c>
      <c r="D233" s="2">
        <f t="shared" si="173"/>
        <v>61295.212475938722</v>
      </c>
      <c r="N233" s="1">
        <v>48349</v>
      </c>
      <c r="O233" s="2">
        <f t="shared" si="148"/>
        <v>165</v>
      </c>
      <c r="P233" s="3">
        <f t="shared" si="164"/>
        <v>32505</v>
      </c>
      <c r="Q233" s="2">
        <f t="shared" si="131"/>
        <v>49284.276495095946</v>
      </c>
    </row>
    <row r="234" spans="1:17" x14ac:dyDescent="0.25">
      <c r="A234" s="1">
        <v>48380</v>
      </c>
      <c r="B234" s="2">
        <f t="shared" si="132"/>
        <v>165</v>
      </c>
      <c r="C234" s="3">
        <f t="shared" si="129"/>
        <v>44928.400000000009</v>
      </c>
      <c r="D234" s="2">
        <f t="shared" si="173"/>
        <v>61649.218271489532</v>
      </c>
      <c r="N234" s="1">
        <v>48380</v>
      </c>
      <c r="O234" s="2">
        <f t="shared" si="148"/>
        <v>165</v>
      </c>
      <c r="P234" s="3">
        <f t="shared" si="164"/>
        <v>32670</v>
      </c>
      <c r="Q234" s="2">
        <f t="shared" si="131"/>
        <v>49645.0132145557</v>
      </c>
    </row>
    <row r="235" spans="1:17" x14ac:dyDescent="0.25">
      <c r="A235" s="1">
        <v>48410</v>
      </c>
      <c r="B235" s="2">
        <f t="shared" si="132"/>
        <v>165</v>
      </c>
      <c r="C235" s="3">
        <f t="shared" si="129"/>
        <v>45093.400000000009</v>
      </c>
      <c r="D235" s="2">
        <f t="shared" si="173"/>
        <v>62004.315584909957</v>
      </c>
      <c r="N235" s="1">
        <v>48410</v>
      </c>
      <c r="O235" s="2">
        <f t="shared" si="148"/>
        <v>165</v>
      </c>
      <c r="P235" s="3">
        <f t="shared" si="164"/>
        <v>32835</v>
      </c>
      <c r="Q235" s="2">
        <f t="shared" si="131"/>
        <v>50007.177850196647</v>
      </c>
    </row>
    <row r="236" spans="1:17" x14ac:dyDescent="0.25">
      <c r="A236" s="1">
        <v>48441</v>
      </c>
      <c r="B236" s="2">
        <f t="shared" si="132"/>
        <v>165</v>
      </c>
      <c r="C236" s="3">
        <f t="shared" si="129"/>
        <v>45258.400000000009</v>
      </c>
      <c r="D236" s="2">
        <f t="shared" si="173"/>
        <v>62360.507781713422</v>
      </c>
      <c r="N236" s="1">
        <v>48441</v>
      </c>
      <c r="O236" s="2">
        <f t="shared" si="148"/>
        <v>165</v>
      </c>
      <c r="P236" s="3">
        <f t="shared" si="164"/>
        <v>33000</v>
      </c>
      <c r="Q236" s="2">
        <f t="shared" si="131"/>
        <v>50370.776054187008</v>
      </c>
    </row>
    <row r="237" spans="1:17" x14ac:dyDescent="0.25">
      <c r="A237" s="1">
        <v>48472</v>
      </c>
      <c r="B237" s="2">
        <f t="shared" si="132"/>
        <v>165</v>
      </c>
      <c r="C237" s="3">
        <f t="shared" si="129"/>
        <v>45423.400000000009</v>
      </c>
      <c r="D237" s="2">
        <f t="shared" si="173"/>
        <v>62717.798237790368</v>
      </c>
      <c r="N237" s="1">
        <v>48472</v>
      </c>
      <c r="O237" s="2">
        <f t="shared" si="148"/>
        <v>165</v>
      </c>
      <c r="P237" s="3">
        <f t="shared" si="164"/>
        <v>33165</v>
      </c>
      <c r="Q237" s="2">
        <f t="shared" si="131"/>
        <v>50735.813501068165</v>
      </c>
    </row>
    <row r="238" spans="1:17" x14ac:dyDescent="0.25">
      <c r="A238" s="1">
        <v>48502</v>
      </c>
      <c r="B238" s="2">
        <f t="shared" si="132"/>
        <v>165</v>
      </c>
      <c r="C238" s="3">
        <f t="shared" ref="C238:C301" si="175">C237+B238</f>
        <v>45588.400000000009</v>
      </c>
      <c r="D238" s="2">
        <f t="shared" si="173"/>
        <v>63076.190339440218</v>
      </c>
      <c r="N238" s="1">
        <v>48502</v>
      </c>
      <c r="O238" s="2">
        <f t="shared" si="148"/>
        <v>165</v>
      </c>
      <c r="P238" s="3">
        <f t="shared" si="164"/>
        <v>33330</v>
      </c>
      <c r="Q238" s="2">
        <f t="shared" ref="Q238:Q240" si="176">(Q237+O238*(1-$P$2))*(1+$O$3/12)</f>
        <v>51102.295887843226</v>
      </c>
    </row>
    <row r="239" spans="1:17" x14ac:dyDescent="0.25">
      <c r="A239" s="1">
        <v>48533</v>
      </c>
      <c r="B239" s="2">
        <f t="shared" ref="B239:B302" si="177">$B$2</f>
        <v>165</v>
      </c>
      <c r="C239" s="3">
        <f t="shared" si="175"/>
        <v>45753.400000000009</v>
      </c>
      <c r="D239" s="2">
        <f t="shared" si="173"/>
        <v>63435.68748340349</v>
      </c>
      <c r="N239" s="1">
        <v>48533</v>
      </c>
      <c r="O239" s="2">
        <f t="shared" si="148"/>
        <v>165</v>
      </c>
      <c r="P239" s="3">
        <f t="shared" si="164"/>
        <v>33495</v>
      </c>
      <c r="Q239" s="2">
        <f t="shared" si="176"/>
        <v>51470.228934065934</v>
      </c>
    </row>
    <row r="240" spans="1:17" x14ac:dyDescent="0.25">
      <c r="A240" s="1">
        <v>48563</v>
      </c>
      <c r="B240" s="2">
        <f t="shared" si="177"/>
        <v>165</v>
      </c>
      <c r="C240" s="3">
        <f t="shared" si="175"/>
        <v>45918.400000000009</v>
      </c>
      <c r="D240" s="2">
        <f t="shared" ref="D240" si="178">(D239+(B240+B241+B242)*(1-$D$2))*(1+$C$3/12)</f>
        <v>64562.499835839815</v>
      </c>
      <c r="N240" s="1">
        <v>48563</v>
      </c>
      <c r="O240" s="2">
        <f t="shared" si="148"/>
        <v>165</v>
      </c>
      <c r="P240" s="3">
        <f t="shared" si="164"/>
        <v>33660</v>
      </c>
      <c r="Q240" s="2">
        <f t="shared" si="176"/>
        <v>51839.61838192994</v>
      </c>
    </row>
    <row r="241" spans="1:17" x14ac:dyDescent="0.25">
      <c r="A241" s="1"/>
      <c r="B241" s="2">
        <f>MIN((1-($G$3-SUM(B228:B240)-$G$2-$H$2)/($G$3-$G$2-$H$2)),1)*($G$2+$H$2)</f>
        <v>175</v>
      </c>
      <c r="C241" s="3">
        <f t="shared" si="175"/>
        <v>46093.400000000009</v>
      </c>
      <c r="D241" s="2"/>
      <c r="E241" s="3">
        <f>MAX(MIN(SUM(B228:B240),1925)*$I$2-B241,0)</f>
        <v>591.15000000000009</v>
      </c>
      <c r="F241" s="3">
        <f>F227+E241</f>
        <v>10049.549999999997</v>
      </c>
      <c r="G241" s="3">
        <f t="shared" ref="G241" si="179">G227+B241</f>
        <v>2975</v>
      </c>
      <c r="N241" s="1"/>
      <c r="O241" s="2"/>
      <c r="P241" s="3"/>
      <c r="Q241" s="2"/>
    </row>
    <row r="242" spans="1:17" x14ac:dyDescent="0.25">
      <c r="A242" s="1"/>
      <c r="B242" s="2">
        <f t="shared" ref="B242" si="180">E241</f>
        <v>591.15000000000009</v>
      </c>
      <c r="C242" s="3">
        <f t="shared" si="175"/>
        <v>46684.55000000001</v>
      </c>
      <c r="D242" s="2"/>
      <c r="E242" s="3"/>
      <c r="F242" s="3"/>
      <c r="G242" s="3"/>
      <c r="N242" s="1"/>
      <c r="O242" s="2"/>
      <c r="P242" s="3"/>
      <c r="Q242" s="2"/>
    </row>
    <row r="243" spans="1:17" x14ac:dyDescent="0.25">
      <c r="A243" s="1">
        <v>48594</v>
      </c>
      <c r="B243" s="2">
        <f t="shared" ref="B243" si="181">$B$2</f>
        <v>165</v>
      </c>
      <c r="C243" s="3">
        <f t="shared" si="175"/>
        <v>46849.55000000001</v>
      </c>
      <c r="D243" s="2">
        <f t="shared" ref="D243" si="182">(D240+B243*(1-$D$2))*(1+$C$3/12)</f>
        <v>64926.579767416988</v>
      </c>
      <c r="N243" s="1">
        <v>48594</v>
      </c>
      <c r="O243" s="2">
        <f t="shared" ref="O243" si="183">$B$2</f>
        <v>165</v>
      </c>
      <c r="P243" s="3">
        <f t="shared" ref="P243" si="184">P240+O243</f>
        <v>33825</v>
      </c>
      <c r="Q243" s="2">
        <f t="shared" ref="Q243" si="185">(Q240+O243*(1-$P$2))*(1+$O$3/12)</f>
        <v>52210.469996358413</v>
      </c>
    </row>
    <row r="244" spans="1:17" x14ac:dyDescent="0.25">
      <c r="A244" s="1">
        <v>48625</v>
      </c>
      <c r="B244" s="2">
        <f t="shared" si="177"/>
        <v>165</v>
      </c>
      <c r="C244" s="3">
        <f t="shared" si="175"/>
        <v>47014.55000000001</v>
      </c>
      <c r="D244" s="2">
        <f t="shared" ref="D244:D253" si="186">(D243+B244*(1-$D$2))*(1+$C$3/12)</f>
        <v>65291.78227878319</v>
      </c>
      <c r="N244" s="1">
        <v>48625</v>
      </c>
      <c r="O244" s="2">
        <f t="shared" si="159"/>
        <v>165</v>
      </c>
      <c r="P244" s="3">
        <f t="shared" si="164"/>
        <v>33990</v>
      </c>
      <c r="Q244" s="2">
        <f t="shared" ref="Q244:Q307" si="187">(Q243+O244*(1-$P$2))*(1+$O$3/12)</f>
        <v>52582.789565093997</v>
      </c>
    </row>
    <row r="245" spans="1:17" x14ac:dyDescent="0.25">
      <c r="A245" s="1">
        <v>48653</v>
      </c>
      <c r="B245" s="2">
        <f t="shared" si="177"/>
        <v>165</v>
      </c>
      <c r="C245" s="3">
        <f t="shared" si="175"/>
        <v>47179.55000000001</v>
      </c>
      <c r="D245" s="2">
        <f t="shared" si="186"/>
        <v>65658.110831226106</v>
      </c>
      <c r="N245" s="1">
        <v>48653</v>
      </c>
      <c r="O245" s="2">
        <f t="shared" si="159"/>
        <v>165</v>
      </c>
      <c r="P245" s="3">
        <f t="shared" si="164"/>
        <v>34155</v>
      </c>
      <c r="Q245" s="2">
        <f t="shared" si="187"/>
        <v>52956.582898789158</v>
      </c>
    </row>
    <row r="246" spans="1:17" x14ac:dyDescent="0.25">
      <c r="A246" s="1">
        <v>48684</v>
      </c>
      <c r="B246" s="2">
        <f t="shared" si="177"/>
        <v>165</v>
      </c>
      <c r="C246" s="3">
        <f t="shared" si="175"/>
        <v>47344.55000000001</v>
      </c>
      <c r="D246" s="2">
        <f t="shared" si="186"/>
        <v>66025.568896705721</v>
      </c>
      <c r="E246" s="9"/>
      <c r="N246" s="1">
        <v>48684</v>
      </c>
      <c r="O246" s="2">
        <f t="shared" si="159"/>
        <v>165</v>
      </c>
      <c r="P246" s="3">
        <f t="shared" si="164"/>
        <v>34320</v>
      </c>
      <c r="Q246" s="2">
        <f t="shared" si="187"/>
        <v>53331.855831096866</v>
      </c>
    </row>
    <row r="247" spans="1:17" x14ac:dyDescent="0.25">
      <c r="A247" s="1">
        <v>48714</v>
      </c>
      <c r="B247" s="2">
        <f t="shared" si="177"/>
        <v>165</v>
      </c>
      <c r="C247" s="3">
        <f t="shared" si="175"/>
        <v>47509.55000000001</v>
      </c>
      <c r="D247" s="2">
        <f t="shared" si="186"/>
        <v>66394.159957887241</v>
      </c>
      <c r="N247" s="1">
        <v>48714</v>
      </c>
      <c r="O247" s="2">
        <f t="shared" si="159"/>
        <v>165</v>
      </c>
      <c r="P247" s="3">
        <f t="shared" si="164"/>
        <v>34485</v>
      </c>
      <c r="Q247" s="2">
        <f t="shared" si="187"/>
        <v>53708.614218761621</v>
      </c>
    </row>
    <row r="248" spans="1:17" x14ac:dyDescent="0.25">
      <c r="A248" s="1">
        <v>48745</v>
      </c>
      <c r="B248" s="2">
        <f t="shared" si="177"/>
        <v>165</v>
      </c>
      <c r="C248" s="3">
        <f t="shared" si="175"/>
        <v>47674.55000000001</v>
      </c>
      <c r="D248" s="2">
        <f t="shared" si="186"/>
        <v>66763.88750817407</v>
      </c>
      <c r="N248" s="1">
        <v>48745</v>
      </c>
      <c r="O248" s="2">
        <f t="shared" si="159"/>
        <v>165</v>
      </c>
      <c r="P248" s="3">
        <f t="shared" si="164"/>
        <v>34650</v>
      </c>
      <c r="Q248" s="2">
        <f t="shared" si="187"/>
        <v>54086.863941710886</v>
      </c>
    </row>
    <row r="249" spans="1:17" x14ac:dyDescent="0.25">
      <c r="A249" s="1">
        <v>48775</v>
      </c>
      <c r="B249" s="2">
        <f t="shared" si="177"/>
        <v>165</v>
      </c>
      <c r="C249" s="3">
        <f t="shared" si="175"/>
        <v>47839.55000000001</v>
      </c>
      <c r="D249" s="2">
        <f t="shared" si="186"/>
        <v>67134.75505174094</v>
      </c>
      <c r="N249" s="1">
        <v>48775</v>
      </c>
      <c r="O249" s="2">
        <f t="shared" si="159"/>
        <v>165</v>
      </c>
      <c r="P249" s="3">
        <f t="shared" si="164"/>
        <v>34815</v>
      </c>
      <c r="Q249" s="2">
        <f t="shared" si="187"/>
        <v>54466.610903146822</v>
      </c>
    </row>
    <row r="250" spans="1:17" x14ac:dyDescent="0.25">
      <c r="A250" s="1">
        <v>48806</v>
      </c>
      <c r="B250" s="2">
        <f t="shared" si="177"/>
        <v>165</v>
      </c>
      <c r="C250" s="3">
        <f t="shared" si="175"/>
        <v>48004.55000000001</v>
      </c>
      <c r="D250" s="2">
        <f t="shared" si="186"/>
        <v>67506.766103567148</v>
      </c>
      <c r="N250" s="1">
        <v>48806</v>
      </c>
      <c r="O250" s="2">
        <f t="shared" si="159"/>
        <v>165</v>
      </c>
      <c r="P250" s="3">
        <f t="shared" si="164"/>
        <v>34980</v>
      </c>
      <c r="Q250" s="2">
        <f t="shared" si="187"/>
        <v>54847.861029638443</v>
      </c>
    </row>
    <row r="251" spans="1:17" x14ac:dyDescent="0.25">
      <c r="A251" s="1">
        <v>48837</v>
      </c>
      <c r="B251" s="2">
        <f t="shared" si="177"/>
        <v>165</v>
      </c>
      <c r="C251" s="3">
        <f t="shared" si="175"/>
        <v>48169.55000000001</v>
      </c>
      <c r="D251" s="2">
        <f t="shared" si="186"/>
        <v>67879.924189469821</v>
      </c>
      <c r="N251" s="1">
        <v>48837</v>
      </c>
      <c r="O251" s="2">
        <f t="shared" si="159"/>
        <v>165</v>
      </c>
      <c r="P251" s="3">
        <f t="shared" si="164"/>
        <v>35145</v>
      </c>
      <c r="Q251" s="2">
        <f t="shared" si="187"/>
        <v>55230.620271214095</v>
      </c>
    </row>
    <row r="252" spans="1:17" x14ac:dyDescent="0.25">
      <c r="A252" s="1">
        <v>48867</v>
      </c>
      <c r="B252" s="2">
        <f t="shared" si="177"/>
        <v>165</v>
      </c>
      <c r="C252" s="3">
        <f t="shared" si="175"/>
        <v>48334.55000000001</v>
      </c>
      <c r="D252" s="2">
        <f t="shared" si="186"/>
        <v>68254.232846137354</v>
      </c>
      <c r="N252" s="1">
        <v>48867</v>
      </c>
      <c r="O252" s="2">
        <f t="shared" si="159"/>
        <v>165</v>
      </c>
      <c r="P252" s="3">
        <f t="shared" si="164"/>
        <v>35310</v>
      </c>
      <c r="Q252" s="2">
        <f t="shared" si="187"/>
        <v>55614.894601454318</v>
      </c>
    </row>
    <row r="253" spans="1:17" x14ac:dyDescent="0.25">
      <c r="A253" s="1">
        <v>48898</v>
      </c>
      <c r="B253" s="2">
        <f t="shared" si="177"/>
        <v>165</v>
      </c>
      <c r="C253" s="3">
        <f t="shared" si="175"/>
        <v>48499.55000000001</v>
      </c>
      <c r="D253" s="2">
        <f t="shared" si="186"/>
        <v>68629.695621162944</v>
      </c>
      <c r="N253" s="1">
        <v>48898</v>
      </c>
      <c r="O253" s="2">
        <f t="shared" si="159"/>
        <v>165</v>
      </c>
      <c r="P253" s="3">
        <f t="shared" si="164"/>
        <v>35475</v>
      </c>
      <c r="Q253" s="2">
        <f t="shared" si="187"/>
        <v>56000.690017585075</v>
      </c>
    </row>
    <row r="254" spans="1:17" x14ac:dyDescent="0.25">
      <c r="A254" s="1">
        <v>48928</v>
      </c>
      <c r="B254" s="2">
        <f t="shared" si="177"/>
        <v>165</v>
      </c>
      <c r="C254" s="3">
        <f t="shared" si="175"/>
        <v>48664.55000000001</v>
      </c>
      <c r="D254" s="2">
        <f t="shared" ref="D254" si="188">(D253+(B254+B255+B256)*(1-$D$2))*(1+$C$3/12)</f>
        <v>69772.522832024028</v>
      </c>
      <c r="N254" s="1">
        <v>48928</v>
      </c>
      <c r="O254" s="2">
        <f t="shared" si="159"/>
        <v>165</v>
      </c>
      <c r="P254" s="3">
        <f t="shared" si="164"/>
        <v>35640</v>
      </c>
      <c r="Q254" s="2">
        <f t="shared" si="187"/>
        <v>56388.012540571348</v>
      </c>
    </row>
    <row r="255" spans="1:17" x14ac:dyDescent="0.25">
      <c r="A255" s="1"/>
      <c r="B255" s="2">
        <f>MIN((1-($G$3-SUM(B242:B254)-$G$2-$H$2)/($G$3-$G$2-$H$2)),1)*($G$2+$H$2)</f>
        <v>175</v>
      </c>
      <c r="C255" s="3">
        <f t="shared" si="175"/>
        <v>48839.55000000001</v>
      </c>
      <c r="D255" s="2"/>
      <c r="E255" s="3">
        <f>MAX(MIN(SUM(B242:B254),1925)*$I$2-B255,0)</f>
        <v>591.15000000000009</v>
      </c>
      <c r="F255" s="3">
        <f>F241+E255</f>
        <v>10640.699999999997</v>
      </c>
      <c r="G255" s="3">
        <f t="shared" ref="G255" si="189">G241+B255</f>
        <v>3150</v>
      </c>
      <c r="N255" s="1"/>
      <c r="O255" s="2"/>
      <c r="P255" s="3"/>
      <c r="Q255" s="2"/>
    </row>
    <row r="256" spans="1:17" x14ac:dyDescent="0.25">
      <c r="A256" s="1"/>
      <c r="B256" s="2">
        <f t="shared" ref="B256" si="190">E255</f>
        <v>591.15000000000009</v>
      </c>
      <c r="C256" s="3">
        <f t="shared" si="175"/>
        <v>49430.700000000012</v>
      </c>
      <c r="D256" s="2"/>
      <c r="E256" s="3"/>
      <c r="F256" s="3"/>
      <c r="G256" s="3"/>
      <c r="N256" s="1"/>
      <c r="O256" s="2"/>
      <c r="P256" s="3"/>
      <c r="Q256" s="2"/>
    </row>
    <row r="257" spans="1:17" x14ac:dyDescent="0.25">
      <c r="A257" s="1">
        <v>48959</v>
      </c>
      <c r="B257" s="2">
        <f t="shared" ref="B257" si="191">$B$2</f>
        <v>165</v>
      </c>
      <c r="C257" s="3">
        <f t="shared" si="175"/>
        <v>49595.700000000012</v>
      </c>
      <c r="D257" s="2">
        <f t="shared" ref="D257" si="192">(D254+B257*(1-$D$2))*(1+$C$3/12)</f>
        <v>70152.667001172769</v>
      </c>
      <c r="N257" s="1">
        <v>48959</v>
      </c>
      <c r="O257" s="2">
        <f t="shared" ref="O257" si="193">$B$2</f>
        <v>165</v>
      </c>
      <c r="P257" s="3">
        <f t="shared" ref="P257" si="194">P254+O257</f>
        <v>35805</v>
      </c>
      <c r="Q257" s="2">
        <f t="shared" ref="Q257" si="195">(Q254+O257*(1-$P$2))*(1+$O$3/12)</f>
        <v>56776.868215211107</v>
      </c>
    </row>
    <row r="258" spans="1:17" x14ac:dyDescent="0.25">
      <c r="A258" s="1">
        <v>48990</v>
      </c>
      <c r="B258" s="2">
        <f t="shared" si="177"/>
        <v>165</v>
      </c>
      <c r="C258" s="3">
        <f t="shared" si="175"/>
        <v>49760.700000000012</v>
      </c>
      <c r="D258" s="2">
        <f t="shared" ref="D258:D267" si="196">(D257+B258*(1-$D$2))*(1+$C$3/12)</f>
        <v>70533.983281509718</v>
      </c>
      <c r="N258" s="1">
        <v>48990</v>
      </c>
      <c r="O258" s="2">
        <f t="shared" si="148"/>
        <v>165</v>
      </c>
      <c r="P258" s="3">
        <f t="shared" si="164"/>
        <v>35970</v>
      </c>
      <c r="Q258" s="2">
        <f t="shared" ref="Q258" si="197">(Q257+O258*(1-$P$2))*(1+$O$3/12)</f>
        <v>57167.263110229651</v>
      </c>
    </row>
    <row r="259" spans="1:17" x14ac:dyDescent="0.25">
      <c r="A259" s="1">
        <v>49018</v>
      </c>
      <c r="B259" s="2">
        <f t="shared" si="177"/>
        <v>165</v>
      </c>
      <c r="C259" s="3">
        <f t="shared" si="175"/>
        <v>49925.700000000012</v>
      </c>
      <c r="D259" s="2">
        <f t="shared" si="196"/>
        <v>70916.475287044377</v>
      </c>
      <c r="N259" s="1">
        <v>49018</v>
      </c>
      <c r="O259" s="2">
        <f t="shared" si="148"/>
        <v>165</v>
      </c>
      <c r="P259" s="3">
        <f t="shared" si="164"/>
        <v>36135</v>
      </c>
      <c r="Q259" s="2">
        <f t="shared" si="187"/>
        <v>57559.203318374304</v>
      </c>
    </row>
    <row r="260" spans="1:17" x14ac:dyDescent="0.25">
      <c r="A260" s="1">
        <v>49049</v>
      </c>
      <c r="B260" s="2">
        <f t="shared" si="177"/>
        <v>165</v>
      </c>
      <c r="C260" s="3">
        <f t="shared" si="175"/>
        <v>50090.700000000012</v>
      </c>
      <c r="D260" s="2">
        <f t="shared" si="196"/>
        <v>71300.146642929438</v>
      </c>
      <c r="E260" s="9"/>
      <c r="N260" s="1">
        <v>49049</v>
      </c>
      <c r="O260" s="2">
        <f t="shared" si="148"/>
        <v>165</v>
      </c>
      <c r="P260" s="3">
        <f t="shared" si="164"/>
        <v>36300</v>
      </c>
      <c r="Q260" s="2">
        <f t="shared" si="187"/>
        <v>57952.694956509535</v>
      </c>
    </row>
    <row r="261" spans="1:17" x14ac:dyDescent="0.25">
      <c r="A261" s="1">
        <v>49079</v>
      </c>
      <c r="B261" s="2">
        <f t="shared" si="177"/>
        <v>165</v>
      </c>
      <c r="C261" s="3">
        <f t="shared" si="175"/>
        <v>50255.700000000012</v>
      </c>
      <c r="D261" s="2">
        <f t="shared" si="196"/>
        <v>71685.000985495135</v>
      </c>
      <c r="N261" s="1">
        <v>49079</v>
      </c>
      <c r="O261" s="2">
        <f t="shared" si="148"/>
        <v>165</v>
      </c>
      <c r="P261" s="3">
        <f t="shared" si="164"/>
        <v>36465</v>
      </c>
      <c r="Q261" s="2">
        <f t="shared" si="187"/>
        <v>58347.744165712385</v>
      </c>
    </row>
    <row r="262" spans="1:17" x14ac:dyDescent="0.25">
      <c r="A262" s="1">
        <v>49110</v>
      </c>
      <c r="B262" s="2">
        <f t="shared" si="177"/>
        <v>165</v>
      </c>
      <c r="C262" s="3">
        <f t="shared" si="175"/>
        <v>50420.700000000012</v>
      </c>
      <c r="D262" s="2">
        <f t="shared" si="196"/>
        <v>72071.041962283751</v>
      </c>
      <c r="N262" s="1">
        <v>49110</v>
      </c>
      <c r="O262" s="2">
        <f t="shared" si="148"/>
        <v>165</v>
      </c>
      <c r="P262" s="3">
        <f t="shared" si="164"/>
        <v>36630</v>
      </c>
      <c r="Q262" s="2">
        <f t="shared" si="187"/>
        <v>58744.357111368328</v>
      </c>
    </row>
    <row r="263" spans="1:17" x14ac:dyDescent="0.25">
      <c r="A263" s="1">
        <v>49140</v>
      </c>
      <c r="B263" s="2">
        <f t="shared" si="177"/>
        <v>165</v>
      </c>
      <c r="C263" s="3">
        <f t="shared" si="175"/>
        <v>50585.700000000012</v>
      </c>
      <c r="D263" s="2">
        <f t="shared" si="196"/>
        <v>72458.273232084131</v>
      </c>
      <c r="N263" s="1">
        <v>49140</v>
      </c>
      <c r="O263" s="2">
        <f t="shared" si="148"/>
        <v>165</v>
      </c>
      <c r="P263" s="3">
        <f t="shared" si="164"/>
        <v>36795</v>
      </c>
      <c r="Q263" s="2">
        <f t="shared" si="187"/>
        <v>59142.539983267488</v>
      </c>
    </row>
    <row r="264" spans="1:17" x14ac:dyDescent="0.25">
      <c r="A264" s="1">
        <v>49171</v>
      </c>
      <c r="B264" s="2">
        <f t="shared" si="177"/>
        <v>165</v>
      </c>
      <c r="C264" s="3">
        <f t="shared" si="175"/>
        <v>50750.700000000012</v>
      </c>
      <c r="D264" s="2">
        <f t="shared" si="196"/>
        <v>72846.698464966394</v>
      </c>
      <c r="N264" s="1">
        <v>49171</v>
      </c>
      <c r="O264" s="2">
        <f t="shared" si="148"/>
        <v>165</v>
      </c>
      <c r="P264" s="3">
        <f t="shared" si="164"/>
        <v>36960</v>
      </c>
      <c r="Q264" s="2">
        <f t="shared" si="187"/>
        <v>59542.298995701254</v>
      </c>
    </row>
    <row r="265" spans="1:17" x14ac:dyDescent="0.25">
      <c r="A265" s="1">
        <v>49202</v>
      </c>
      <c r="B265" s="2">
        <f t="shared" si="177"/>
        <v>165</v>
      </c>
      <c r="C265" s="3">
        <f t="shared" si="175"/>
        <v>50915.700000000012</v>
      </c>
      <c r="D265" s="2">
        <f t="shared" si="196"/>
        <v>73236.321342316718</v>
      </c>
      <c r="N265" s="1">
        <v>49202</v>
      </c>
      <c r="O265" s="2">
        <f t="shared" si="148"/>
        <v>165</v>
      </c>
      <c r="P265" s="3">
        <f t="shared" si="164"/>
        <v>37125</v>
      </c>
      <c r="Q265" s="2">
        <f t="shared" si="187"/>
        <v>59943.640387559237</v>
      </c>
    </row>
    <row r="266" spans="1:17" x14ac:dyDescent="0.25">
      <c r="A266" s="1">
        <v>49232</v>
      </c>
      <c r="B266" s="2">
        <f t="shared" si="177"/>
        <v>165</v>
      </c>
      <c r="C266" s="3">
        <f t="shared" si="175"/>
        <v>51080.700000000012</v>
      </c>
      <c r="D266" s="2">
        <f t="shared" si="196"/>
        <v>73627.145556872201</v>
      </c>
      <c r="N266" s="1">
        <v>49232</v>
      </c>
      <c r="O266" s="2">
        <f t="shared" si="148"/>
        <v>165</v>
      </c>
      <c r="P266" s="3">
        <f t="shared" si="164"/>
        <v>37290</v>
      </c>
      <c r="Q266" s="2">
        <f t="shared" si="187"/>
        <v>60346.570422426659</v>
      </c>
    </row>
    <row r="267" spans="1:17" x14ac:dyDescent="0.25">
      <c r="A267" s="1">
        <v>49263</v>
      </c>
      <c r="B267" s="2">
        <f t="shared" si="177"/>
        <v>165</v>
      </c>
      <c r="C267" s="3">
        <f t="shared" si="175"/>
        <v>51245.700000000012</v>
      </c>
      <c r="D267" s="2">
        <f t="shared" si="196"/>
        <v>74019.174812755897</v>
      </c>
      <c r="N267" s="1">
        <v>49263</v>
      </c>
      <c r="O267" s="2">
        <f t="shared" si="148"/>
        <v>165</v>
      </c>
      <c r="P267" s="3">
        <f t="shared" si="164"/>
        <v>37455</v>
      </c>
      <c r="Q267" s="2">
        <f t="shared" si="187"/>
        <v>60751.095388682093</v>
      </c>
    </row>
    <row r="268" spans="1:17" x14ac:dyDescent="0.25">
      <c r="A268" s="1">
        <v>49293</v>
      </c>
      <c r="B268" s="2">
        <f t="shared" si="177"/>
        <v>165</v>
      </c>
      <c r="C268" s="3">
        <f t="shared" si="175"/>
        <v>51410.700000000012</v>
      </c>
      <c r="D268" s="2">
        <f t="shared" ref="D268" si="198">(D267+(B268+B269+B270)*(1-$D$2))*(1+$C$3/12)</f>
        <v>75178.619584457731</v>
      </c>
      <c r="N268" s="1">
        <v>49293</v>
      </c>
      <c r="O268" s="2">
        <f t="shared" si="148"/>
        <v>165</v>
      </c>
      <c r="P268" s="3">
        <f t="shared" si="164"/>
        <v>37620</v>
      </c>
      <c r="Q268" s="2">
        <f t="shared" si="187"/>
        <v>61157.221599595621</v>
      </c>
    </row>
    <row r="269" spans="1:17" x14ac:dyDescent="0.25">
      <c r="A269" s="1"/>
      <c r="B269" s="2">
        <f>MIN((1-($G$3-SUM(B256:B268)-$G$2-$H$2)/($G$3-$G$2-$H$2)),1)*($G$2+$H$2)</f>
        <v>175</v>
      </c>
      <c r="C269" s="3">
        <f t="shared" si="175"/>
        <v>51585.700000000012</v>
      </c>
      <c r="D269" s="2"/>
      <c r="E269" s="3">
        <f>MAX(MIN(SUM(B256:B268),1925)*$I$2-B269,0)</f>
        <v>591.15000000000009</v>
      </c>
      <c r="F269" s="3">
        <f>F255+E269</f>
        <v>11231.849999999997</v>
      </c>
      <c r="G269" s="3">
        <f t="shared" ref="G269" si="199">G255+B269</f>
        <v>3325</v>
      </c>
      <c r="N269" s="1"/>
      <c r="O269" s="2"/>
      <c r="P269" s="3"/>
      <c r="Q269" s="2"/>
    </row>
    <row r="270" spans="1:17" x14ac:dyDescent="0.25">
      <c r="A270" s="1"/>
      <c r="B270" s="2">
        <f t="shared" ref="B270" si="200">E269</f>
        <v>591.15000000000009</v>
      </c>
      <c r="C270" s="3">
        <f t="shared" si="175"/>
        <v>52176.850000000013</v>
      </c>
      <c r="D270" s="2"/>
      <c r="E270" s="3"/>
      <c r="F270" s="3"/>
      <c r="G270" s="3"/>
      <c r="N270" s="1"/>
      <c r="O270" s="2"/>
      <c r="P270" s="3"/>
      <c r="Q270" s="2"/>
    </row>
    <row r="271" spans="1:17" x14ac:dyDescent="0.25">
      <c r="A271" s="1">
        <v>49324</v>
      </c>
      <c r="B271" s="2">
        <f t="shared" ref="B271" si="201">$B$2</f>
        <v>165</v>
      </c>
      <c r="C271" s="3">
        <f t="shared" si="175"/>
        <v>52341.850000000013</v>
      </c>
      <c r="D271" s="2">
        <f t="shared" ref="D271" si="202">(D268+B271*(1-$D$2))*(1+$C$3/12)</f>
        <v>75575.432551926482</v>
      </c>
      <c r="N271" s="1">
        <v>49324</v>
      </c>
      <c r="O271" s="2">
        <f t="shared" ref="O271" si="203">$B$2</f>
        <v>165</v>
      </c>
      <c r="P271" s="3">
        <f t="shared" ref="P271" si="204">P268+O271</f>
        <v>37785</v>
      </c>
      <c r="Q271" s="2">
        <f t="shared" ref="Q271" si="205">(Q268+O271*(1-$P$2))*(1+$O$3/12)</f>
        <v>61564.95539342735</v>
      </c>
    </row>
    <row r="272" spans="1:17" x14ac:dyDescent="0.25">
      <c r="A272" s="1">
        <v>49355</v>
      </c>
      <c r="B272" s="2">
        <f t="shared" si="177"/>
        <v>165</v>
      </c>
      <c r="C272" s="3">
        <f t="shared" si="175"/>
        <v>52506.850000000013</v>
      </c>
      <c r="D272" s="2">
        <f t="shared" ref="D272:D281" si="206">(D271+B272*(1-$D$2))*(1+$C$3/12)</f>
        <v>75973.469026044928</v>
      </c>
      <c r="N272" s="1">
        <v>49355</v>
      </c>
      <c r="O272" s="2">
        <f t="shared" si="159"/>
        <v>165</v>
      </c>
      <c r="P272" s="3">
        <f t="shared" si="164"/>
        <v>37950</v>
      </c>
      <c r="Q272" s="2">
        <f t="shared" ref="Q272" si="207">(Q271+O272*(1-$P$2))*(1+$O$3/12)</f>
        <v>61974.303133526329</v>
      </c>
    </row>
    <row r="273" spans="1:17" x14ac:dyDescent="0.25">
      <c r="A273" s="1">
        <v>49383</v>
      </c>
      <c r="B273" s="2">
        <f t="shared" si="177"/>
        <v>165</v>
      </c>
      <c r="C273" s="3">
        <f t="shared" si="175"/>
        <v>52671.850000000013</v>
      </c>
      <c r="D273" s="2">
        <f t="shared" si="206"/>
        <v>76372.73277929191</v>
      </c>
      <c r="N273" s="1">
        <v>49383</v>
      </c>
      <c r="O273" s="2">
        <f t="shared" si="159"/>
        <v>165</v>
      </c>
      <c r="P273" s="3">
        <f t="shared" si="164"/>
        <v>38115</v>
      </c>
      <c r="Q273" s="2">
        <f t="shared" si="187"/>
        <v>62385.271208429869</v>
      </c>
    </row>
    <row r="274" spans="1:17" x14ac:dyDescent="0.25">
      <c r="A274" s="1">
        <v>49414</v>
      </c>
      <c r="B274" s="2">
        <f t="shared" si="177"/>
        <v>165</v>
      </c>
      <c r="C274" s="3">
        <f t="shared" si="175"/>
        <v>52836.850000000013</v>
      </c>
      <c r="D274" s="2">
        <f t="shared" si="206"/>
        <v>76773.227595778066</v>
      </c>
      <c r="E274" s="9"/>
      <c r="N274" s="1">
        <v>49414</v>
      </c>
      <c r="O274" s="2">
        <f t="shared" si="159"/>
        <v>165</v>
      </c>
      <c r="P274" s="3">
        <f t="shared" si="164"/>
        <v>38280</v>
      </c>
      <c r="Q274" s="2">
        <f t="shared" si="187"/>
        <v>62797.866031963233</v>
      </c>
    </row>
    <row r="275" spans="1:17" x14ac:dyDescent="0.25">
      <c r="A275" s="1">
        <v>49444</v>
      </c>
      <c r="B275" s="2">
        <f t="shared" si="177"/>
        <v>165</v>
      </c>
      <c r="C275" s="3">
        <f t="shared" si="175"/>
        <v>53001.850000000013</v>
      </c>
      <c r="D275" s="2">
        <f t="shared" si="206"/>
        <v>77174.957271281717</v>
      </c>
      <c r="N275" s="1">
        <v>49444</v>
      </c>
      <c r="O275" s="2">
        <f t="shared" si="159"/>
        <v>165</v>
      </c>
      <c r="P275" s="3">
        <f t="shared" si="164"/>
        <v>38445</v>
      </c>
      <c r="Q275" s="2">
        <f t="shared" si="187"/>
        <v>63212.094043339748</v>
      </c>
    </row>
    <row r="276" spans="1:17" x14ac:dyDescent="0.25">
      <c r="A276" s="1">
        <v>49475</v>
      </c>
      <c r="B276" s="2">
        <f t="shared" si="177"/>
        <v>165</v>
      </c>
      <c r="C276" s="3">
        <f t="shared" si="175"/>
        <v>53166.850000000013</v>
      </c>
      <c r="D276" s="2">
        <f t="shared" si="206"/>
        <v>77577.925613284839</v>
      </c>
      <c r="N276" s="1">
        <v>49475</v>
      </c>
      <c r="O276" s="2">
        <f t="shared" si="159"/>
        <v>165</v>
      </c>
      <c r="P276" s="3">
        <f t="shared" si="164"/>
        <v>38610</v>
      </c>
      <c r="Q276" s="2">
        <f t="shared" si="187"/>
        <v>63627.961707261296</v>
      </c>
    </row>
    <row r="277" spans="1:17" x14ac:dyDescent="0.25">
      <c r="A277" s="1">
        <v>49505</v>
      </c>
      <c r="B277" s="2">
        <f t="shared" si="177"/>
        <v>165</v>
      </c>
      <c r="C277" s="3">
        <f t="shared" si="175"/>
        <v>53331.850000000013</v>
      </c>
      <c r="D277" s="2">
        <f t="shared" si="206"/>
        <v>77982.136441009134</v>
      </c>
      <c r="N277" s="1">
        <v>49505</v>
      </c>
      <c r="O277" s="2">
        <f t="shared" si="159"/>
        <v>165</v>
      </c>
      <c r="P277" s="3">
        <f t="shared" si="164"/>
        <v>38775</v>
      </c>
      <c r="Q277" s="2">
        <f t="shared" si="187"/>
        <v>64045.475514019199</v>
      </c>
    </row>
    <row r="278" spans="1:17" x14ac:dyDescent="0.25">
      <c r="A278" s="1">
        <v>49536</v>
      </c>
      <c r="B278" s="2">
        <f t="shared" si="177"/>
        <v>165</v>
      </c>
      <c r="C278" s="3">
        <f t="shared" si="175"/>
        <v>53496.850000000013</v>
      </c>
      <c r="D278" s="2">
        <f t="shared" si="206"/>
        <v>78387.593585452254</v>
      </c>
      <c r="N278" s="1">
        <v>49536</v>
      </c>
      <c r="O278" s="2">
        <f t="shared" si="159"/>
        <v>165</v>
      </c>
      <c r="P278" s="3">
        <f t="shared" si="164"/>
        <v>38940</v>
      </c>
      <c r="Q278" s="2">
        <f t="shared" si="187"/>
        <v>64464.641979595523</v>
      </c>
    </row>
    <row r="279" spans="1:17" x14ac:dyDescent="0.25">
      <c r="A279" s="1">
        <v>49567</v>
      </c>
      <c r="B279" s="2">
        <f t="shared" si="177"/>
        <v>165</v>
      </c>
      <c r="C279" s="3">
        <f t="shared" si="175"/>
        <v>53661.850000000013</v>
      </c>
      <c r="D279" s="2">
        <f t="shared" si="206"/>
        <v>78794.300889424063</v>
      </c>
      <c r="N279" s="1">
        <v>49567</v>
      </c>
      <c r="O279" s="2">
        <f t="shared" si="159"/>
        <v>165</v>
      </c>
      <c r="P279" s="3">
        <f t="shared" si="164"/>
        <v>39105</v>
      </c>
      <c r="Q279" s="2">
        <f t="shared" si="187"/>
        <v>64885.467645764751</v>
      </c>
    </row>
    <row r="280" spans="1:17" x14ac:dyDescent="0.25">
      <c r="A280" s="1">
        <v>49597</v>
      </c>
      <c r="B280" s="2">
        <f t="shared" si="177"/>
        <v>165</v>
      </c>
      <c r="C280" s="3">
        <f t="shared" si="175"/>
        <v>53826.850000000013</v>
      </c>
      <c r="D280" s="2">
        <f t="shared" si="206"/>
        <v>79202.262207583131</v>
      </c>
      <c r="N280" s="1">
        <v>49597</v>
      </c>
      <c r="O280" s="2">
        <f t="shared" si="159"/>
        <v>165</v>
      </c>
      <c r="P280" s="3">
        <f t="shared" si="164"/>
        <v>39270</v>
      </c>
      <c r="Q280" s="2">
        <f t="shared" si="187"/>
        <v>65307.959080195898</v>
      </c>
    </row>
    <row r="281" spans="1:17" x14ac:dyDescent="0.25">
      <c r="A281" s="1">
        <v>49628</v>
      </c>
      <c r="B281" s="2">
        <f t="shared" si="177"/>
        <v>165</v>
      </c>
      <c r="C281" s="3">
        <f t="shared" si="175"/>
        <v>53991.850000000013</v>
      </c>
      <c r="D281" s="2">
        <f t="shared" si="206"/>
        <v>79611.481406473176</v>
      </c>
      <c r="N281" s="1">
        <v>49628</v>
      </c>
      <c r="O281" s="2">
        <f t="shared" si="159"/>
        <v>165</v>
      </c>
      <c r="P281" s="3">
        <f t="shared" si="164"/>
        <v>39435</v>
      </c>
      <c r="Q281" s="2">
        <f t="shared" si="187"/>
        <v>65732.122876555004</v>
      </c>
    </row>
    <row r="282" spans="1:17" x14ac:dyDescent="0.25">
      <c r="A282" s="1">
        <v>49658</v>
      </c>
      <c r="B282" s="2">
        <f t="shared" si="177"/>
        <v>165</v>
      </c>
      <c r="C282" s="3">
        <f t="shared" si="175"/>
        <v>54156.850000000013</v>
      </c>
      <c r="D282" s="2">
        <f t="shared" ref="D282" si="208">(D281+(B282+B283+B284)*(1-$D$2))*(1+$C$3/12)</f>
        <v>80788.169123505635</v>
      </c>
      <c r="N282" s="1">
        <v>49658</v>
      </c>
      <c r="O282" s="2">
        <f t="shared" si="159"/>
        <v>165</v>
      </c>
      <c r="P282" s="3">
        <f t="shared" ref="P282:P345" si="209">P281+O282</f>
        <v>39600</v>
      </c>
      <c r="Q282" s="2">
        <f t="shared" si="187"/>
        <v>66157.965654608037</v>
      </c>
    </row>
    <row r="283" spans="1:17" x14ac:dyDescent="0.25">
      <c r="A283" s="1"/>
      <c r="B283" s="2">
        <f>MIN((1-($G$3-SUM(B270:B282)-$G$2-$H$2)/($G$3-$G$2-$H$2)),1)*($G$2+$H$2)</f>
        <v>175</v>
      </c>
      <c r="C283" s="3">
        <f t="shared" si="175"/>
        <v>54331.850000000013</v>
      </c>
      <c r="D283" s="2"/>
      <c r="E283" s="3">
        <f>MAX(MIN(SUM(B270:B282),1925)*$I$2-B283,0)</f>
        <v>591.15000000000009</v>
      </c>
      <c r="F283" s="3">
        <f t="shared" ref="F283" si="210">F269+E283</f>
        <v>11822.999999999996</v>
      </c>
      <c r="G283" s="3">
        <f t="shared" ref="G283" si="211">G269+B283</f>
        <v>3500</v>
      </c>
      <c r="N283" s="1"/>
      <c r="O283" s="2"/>
      <c r="P283" s="3"/>
      <c r="Q283" s="2"/>
    </row>
    <row r="284" spans="1:17" x14ac:dyDescent="0.25">
      <c r="A284" s="1"/>
      <c r="B284" s="2">
        <f t="shared" ref="B284" si="212">E283</f>
        <v>591.15000000000009</v>
      </c>
      <c r="C284" s="3">
        <f t="shared" si="175"/>
        <v>54923.000000000015</v>
      </c>
      <c r="D284" s="2"/>
      <c r="E284" s="3"/>
      <c r="F284" s="3"/>
      <c r="G284" s="3"/>
      <c r="N284" s="1"/>
      <c r="O284" s="2"/>
      <c r="P284" s="3"/>
      <c r="Q284" s="2"/>
    </row>
    <row r="285" spans="1:17" x14ac:dyDescent="0.25">
      <c r="A285" s="1">
        <v>49689</v>
      </c>
      <c r="B285" s="2">
        <f t="shared" ref="B285" si="213">$B$2</f>
        <v>165</v>
      </c>
      <c r="C285" s="3">
        <f t="shared" si="175"/>
        <v>55088.000000000015</v>
      </c>
      <c r="D285" s="2">
        <f t="shared" ref="D285" si="214">(D282+B285*(1-$D$2))*(1+$C$3/12)</f>
        <v>81202.278202053116</v>
      </c>
      <c r="N285" s="1">
        <v>49689</v>
      </c>
      <c r="O285" s="2">
        <f t="shared" ref="O285:O352" si="215">$B$2</f>
        <v>165</v>
      </c>
      <c r="P285" s="3">
        <f t="shared" ref="P285" si="216">P282+O285</f>
        <v>39765</v>
      </c>
      <c r="Q285" s="2">
        <f t="shared" ref="Q285" si="217">(Q282+O285*(1-$P$2))*(1+$O$3/12)</f>
        <v>66585.494060324185</v>
      </c>
    </row>
    <row r="286" spans="1:17" x14ac:dyDescent="0.25">
      <c r="A286" s="1">
        <v>49720</v>
      </c>
      <c r="B286" s="2">
        <f t="shared" si="177"/>
        <v>165</v>
      </c>
      <c r="C286" s="3">
        <f t="shared" si="175"/>
        <v>55253.000000000015</v>
      </c>
      <c r="D286" s="2">
        <f t="shared" ref="D286:D295" si="218">(D285+B286*(1-$D$2))*(1+$C$3/12)</f>
        <v>81617.664116926113</v>
      </c>
      <c r="N286" s="1">
        <v>49720</v>
      </c>
      <c r="O286" s="2">
        <f t="shared" si="215"/>
        <v>165</v>
      </c>
      <c r="P286" s="3">
        <f t="shared" si="209"/>
        <v>39930</v>
      </c>
      <c r="Q286" s="2">
        <f t="shared" ref="Q286" si="219">(Q285+O286*(1-$P$2))*(1+$O$3/12)</f>
        <v>67014.714765979632</v>
      </c>
    </row>
    <row r="287" spans="1:17" x14ac:dyDescent="0.25">
      <c r="A287" s="1">
        <v>49749</v>
      </c>
      <c r="B287" s="2">
        <f t="shared" si="177"/>
        <v>165</v>
      </c>
      <c r="C287" s="3">
        <f t="shared" si="175"/>
        <v>55418.000000000015</v>
      </c>
      <c r="D287" s="2">
        <f t="shared" si="218"/>
        <v>82034.330805036632</v>
      </c>
      <c r="N287" s="1">
        <v>49749</v>
      </c>
      <c r="O287" s="2">
        <f t="shared" si="215"/>
        <v>165</v>
      </c>
      <c r="P287" s="3">
        <f t="shared" si="209"/>
        <v>40095</v>
      </c>
      <c r="Q287" s="2">
        <f t="shared" si="187"/>
        <v>67445.634470261633</v>
      </c>
    </row>
    <row r="288" spans="1:17" x14ac:dyDescent="0.25">
      <c r="A288" s="1">
        <v>49780</v>
      </c>
      <c r="B288" s="2">
        <f t="shared" si="177"/>
        <v>165</v>
      </c>
      <c r="C288" s="3">
        <f t="shared" si="175"/>
        <v>55583.000000000015</v>
      </c>
      <c r="D288" s="2">
        <f t="shared" si="218"/>
        <v>82452.282215435494</v>
      </c>
      <c r="E288" s="9"/>
      <c r="N288" s="1">
        <v>49780</v>
      </c>
      <c r="O288" s="2">
        <f t="shared" si="215"/>
        <v>165</v>
      </c>
      <c r="P288" s="3">
        <f t="shared" si="209"/>
        <v>40260</v>
      </c>
      <c r="Q288" s="2">
        <f t="shared" si="187"/>
        <v>67878.259898373086</v>
      </c>
    </row>
    <row r="289" spans="1:17" x14ac:dyDescent="0.25">
      <c r="A289" s="1">
        <v>49810</v>
      </c>
      <c r="B289" s="2">
        <f t="shared" si="177"/>
        <v>165</v>
      </c>
      <c r="C289" s="3">
        <f t="shared" si="175"/>
        <v>55748.000000000015</v>
      </c>
      <c r="D289" s="2">
        <f t="shared" si="218"/>
        <v>82871.522309349763</v>
      </c>
      <c r="N289" s="1">
        <v>49810</v>
      </c>
      <c r="O289" s="2">
        <f t="shared" si="215"/>
        <v>165</v>
      </c>
      <c r="P289" s="3">
        <f t="shared" si="209"/>
        <v>40425</v>
      </c>
      <c r="Q289" s="2">
        <f t="shared" si="187"/>
        <v>68312.597802137476</v>
      </c>
    </row>
    <row r="290" spans="1:17" x14ac:dyDescent="0.25">
      <c r="A290" s="1">
        <v>49841</v>
      </c>
      <c r="B290" s="2">
        <f t="shared" si="177"/>
        <v>165</v>
      </c>
      <c r="C290" s="3">
        <f t="shared" si="175"/>
        <v>55913.000000000015</v>
      </c>
      <c r="D290" s="2">
        <f t="shared" si="218"/>
        <v>83292.055060220257</v>
      </c>
      <c r="N290" s="1">
        <v>49841</v>
      </c>
      <c r="O290" s="2">
        <f t="shared" si="215"/>
        <v>165</v>
      </c>
      <c r="P290" s="3">
        <f t="shared" si="209"/>
        <v>40590</v>
      </c>
      <c r="Q290" s="2">
        <f t="shared" si="187"/>
        <v>68748.654960104264</v>
      </c>
    </row>
    <row r="291" spans="1:17" x14ac:dyDescent="0.25">
      <c r="A291" s="1">
        <v>49871</v>
      </c>
      <c r="B291" s="2">
        <f t="shared" si="177"/>
        <v>165</v>
      </c>
      <c r="C291" s="3">
        <f t="shared" si="175"/>
        <v>56078.000000000015</v>
      </c>
      <c r="D291" s="2">
        <f t="shared" si="218"/>
        <v>83713.884453739272</v>
      </c>
      <c r="N291" s="1">
        <v>49871</v>
      </c>
      <c r="O291" s="2">
        <f t="shared" si="215"/>
        <v>165</v>
      </c>
      <c r="P291" s="3">
        <f t="shared" si="209"/>
        <v>40755</v>
      </c>
      <c r="Q291" s="2">
        <f t="shared" si="187"/>
        <v>69186.43817765468</v>
      </c>
    </row>
    <row r="292" spans="1:17" x14ac:dyDescent="0.25">
      <c r="A292" s="1">
        <v>49902</v>
      </c>
      <c r="B292" s="2">
        <f t="shared" si="177"/>
        <v>165</v>
      </c>
      <c r="C292" s="3">
        <f t="shared" si="175"/>
        <v>56243.000000000015</v>
      </c>
      <c r="D292" s="2">
        <f t="shared" si="218"/>
        <v>84137.0144878883</v>
      </c>
      <c r="N292" s="1">
        <v>49902</v>
      </c>
      <c r="O292" s="2">
        <f t="shared" si="215"/>
        <v>165</v>
      </c>
      <c r="P292" s="3">
        <f t="shared" si="209"/>
        <v>40920</v>
      </c>
      <c r="Q292" s="2">
        <f t="shared" si="187"/>
        <v>69625.954287107888</v>
      </c>
    </row>
    <row r="293" spans="1:17" x14ac:dyDescent="0.25">
      <c r="A293" s="1">
        <v>49933</v>
      </c>
      <c r="B293" s="2">
        <f t="shared" si="177"/>
        <v>165</v>
      </c>
      <c r="C293" s="3">
        <f t="shared" si="175"/>
        <v>56408.000000000015</v>
      </c>
      <c r="D293" s="2">
        <f t="shared" si="218"/>
        <v>84561.449172975961</v>
      </c>
      <c r="N293" s="1">
        <v>49933</v>
      </c>
      <c r="O293" s="2">
        <f t="shared" si="215"/>
        <v>165</v>
      </c>
      <c r="P293" s="3">
        <f t="shared" si="209"/>
        <v>41085</v>
      </c>
      <c r="Q293" s="2">
        <f t="shared" si="187"/>
        <v>70067.210147827689</v>
      </c>
    </row>
    <row r="294" spans="1:17" x14ac:dyDescent="0.25">
      <c r="A294" s="1">
        <v>49963</v>
      </c>
      <c r="B294" s="2">
        <f t="shared" si="177"/>
        <v>165</v>
      </c>
      <c r="C294" s="3">
        <f t="shared" si="175"/>
        <v>56573.000000000015</v>
      </c>
      <c r="D294" s="2">
        <f t="shared" si="218"/>
        <v>84987.192531675973</v>
      </c>
      <c r="N294" s="1">
        <v>49963</v>
      </c>
      <c r="O294" s="2">
        <f t="shared" si="215"/>
        <v>165</v>
      </c>
      <c r="P294" s="3">
        <f t="shared" si="209"/>
        <v>41250</v>
      </c>
      <c r="Q294" s="2">
        <f t="shared" si="187"/>
        <v>70510.212646329499</v>
      </c>
    </row>
    <row r="295" spans="1:17" x14ac:dyDescent="0.25">
      <c r="A295" s="1">
        <v>49994</v>
      </c>
      <c r="B295" s="2">
        <f t="shared" si="177"/>
        <v>165</v>
      </c>
      <c r="C295" s="3">
        <f t="shared" si="175"/>
        <v>56738.000000000015</v>
      </c>
      <c r="D295" s="2">
        <f t="shared" si="218"/>
        <v>85414.248599065308</v>
      </c>
      <c r="N295" s="1">
        <v>49994</v>
      </c>
      <c r="O295" s="2">
        <f t="shared" si="215"/>
        <v>165</v>
      </c>
      <c r="P295" s="3">
        <f t="shared" si="209"/>
        <v>41415</v>
      </c>
      <c r="Q295" s="2">
        <f t="shared" si="187"/>
        <v>70954.968696387878</v>
      </c>
    </row>
    <row r="296" spans="1:17" x14ac:dyDescent="0.25">
      <c r="A296" s="1">
        <v>50024</v>
      </c>
      <c r="B296" s="2">
        <f t="shared" si="177"/>
        <v>165</v>
      </c>
      <c r="C296" s="3">
        <f t="shared" si="175"/>
        <v>56903.000000000015</v>
      </c>
      <c r="D296" s="2">
        <f t="shared" ref="D296" si="220">(D295+(B296+B297+B298)*(1-$D$2))*(1+$C$3/12)</f>
        <v>86608.82818160826</v>
      </c>
      <c r="N296" s="1">
        <v>50024</v>
      </c>
      <c r="O296" s="2">
        <f t="shared" si="215"/>
        <v>165</v>
      </c>
      <c r="P296" s="3">
        <f t="shared" si="209"/>
        <v>41580</v>
      </c>
      <c r="Q296" s="2">
        <f t="shared" si="187"/>
        <v>71401.485239144415</v>
      </c>
    </row>
    <row r="297" spans="1:17" x14ac:dyDescent="0.25">
      <c r="A297" s="1"/>
      <c r="B297" s="2">
        <f>MIN((1-($G$3-SUM(B284:B296)-$G$2-$H$2)/($G$3-$G$2-$H$2)),1)*($G$2+$H$2)</f>
        <v>175</v>
      </c>
      <c r="C297" s="3">
        <f t="shared" si="175"/>
        <v>57078.000000000015</v>
      </c>
      <c r="D297" s="2"/>
      <c r="E297" s="3">
        <f>MAX(MIN(SUM(B284:B296),1925)*$I$2-B297,0)</f>
        <v>591.15000000000009</v>
      </c>
      <c r="F297" s="3">
        <f>F283+E297</f>
        <v>12414.149999999996</v>
      </c>
      <c r="G297" s="3">
        <f t="shared" ref="G297" si="221">G283+B297</f>
        <v>3675</v>
      </c>
      <c r="N297" s="1"/>
      <c r="O297" s="2"/>
      <c r="P297" s="3"/>
      <c r="Q297" s="2"/>
    </row>
    <row r="298" spans="1:17" x14ac:dyDescent="0.25">
      <c r="A298" s="1"/>
      <c r="B298" s="2">
        <f t="shared" ref="B298" si="222">E297</f>
        <v>591.15000000000009</v>
      </c>
      <c r="C298" s="3">
        <f t="shared" si="175"/>
        <v>57669.150000000016</v>
      </c>
      <c r="D298" s="2"/>
      <c r="E298" s="3"/>
      <c r="F298" s="3"/>
      <c r="G298" s="3"/>
      <c r="N298" s="1"/>
      <c r="O298" s="2"/>
      <c r="P298" s="3"/>
      <c r="Q298" s="2"/>
    </row>
    <row r="299" spans="1:17" x14ac:dyDescent="0.25">
      <c r="A299" s="1">
        <v>50055</v>
      </c>
      <c r="B299" s="2">
        <f t="shared" ref="B299" si="223">$B$2</f>
        <v>165</v>
      </c>
      <c r="C299" s="3">
        <f t="shared" si="175"/>
        <v>57834.150000000016</v>
      </c>
      <c r="D299" s="2">
        <f t="shared" ref="D299" si="224">(D296+B299*(1-$D$2))*(1+$C$3/12)</f>
        <v>87040.884292251561</v>
      </c>
      <c r="N299" s="1">
        <v>50055</v>
      </c>
      <c r="O299" s="2">
        <f t="shared" ref="O299:O366" si="225">$B$2</f>
        <v>165</v>
      </c>
      <c r="P299" s="3">
        <f t="shared" ref="P299" si="226">P296+O299</f>
        <v>41745</v>
      </c>
      <c r="Q299" s="2">
        <f t="shared" ref="Q299" si="227">(Q296+O299*(1-$P$2))*(1+$O$3/12)</f>
        <v>71849.769243216026</v>
      </c>
    </row>
    <row r="300" spans="1:17" x14ac:dyDescent="0.25">
      <c r="A300" s="1">
        <v>50086</v>
      </c>
      <c r="B300" s="2">
        <f t="shared" si="177"/>
        <v>165</v>
      </c>
      <c r="C300" s="3">
        <f t="shared" si="175"/>
        <v>57999.150000000016</v>
      </c>
      <c r="D300" s="2">
        <f t="shared" ref="D300:D309" si="228">(D299+B300*(1-$D$2))*(1+$C$3/12)</f>
        <v>87474.27257590268</v>
      </c>
      <c r="N300" s="1">
        <v>50086</v>
      </c>
      <c r="O300" s="2">
        <f t="shared" si="225"/>
        <v>165</v>
      </c>
      <c r="P300" s="3">
        <f t="shared" si="209"/>
        <v>41910</v>
      </c>
      <c r="Q300" s="2">
        <f t="shared" ref="Q300" si="229">(Q299+O300*(1-$P$2))*(1+$O$3/12)</f>
        <v>72299.827704803756</v>
      </c>
    </row>
    <row r="301" spans="1:17" x14ac:dyDescent="0.25">
      <c r="A301" s="1">
        <v>50114</v>
      </c>
      <c r="B301" s="2">
        <f t="shared" si="177"/>
        <v>165</v>
      </c>
      <c r="C301" s="3">
        <f t="shared" si="175"/>
        <v>58164.150000000016</v>
      </c>
      <c r="D301" s="2">
        <f t="shared" si="228"/>
        <v>87908.997140095045</v>
      </c>
      <c r="N301" s="1">
        <v>50114</v>
      </c>
      <c r="O301" s="2">
        <f t="shared" si="225"/>
        <v>165</v>
      </c>
      <c r="P301" s="3">
        <f t="shared" si="209"/>
        <v>42075</v>
      </c>
      <c r="Q301" s="2">
        <f t="shared" si="187"/>
        <v>72751.667647801936</v>
      </c>
    </row>
    <row r="302" spans="1:17" x14ac:dyDescent="0.25">
      <c r="A302" s="1">
        <v>50145</v>
      </c>
      <c r="B302" s="2">
        <f t="shared" si="177"/>
        <v>165</v>
      </c>
      <c r="C302" s="3">
        <f t="shared" ref="C302:C365" si="230">C301+B302</f>
        <v>58329.150000000016</v>
      </c>
      <c r="D302" s="2">
        <f t="shared" si="228"/>
        <v>88345.062105027013</v>
      </c>
      <c r="E302" s="9"/>
      <c r="N302" s="1">
        <v>50145</v>
      </c>
      <c r="O302" s="2">
        <f t="shared" si="225"/>
        <v>165</v>
      </c>
      <c r="P302" s="3">
        <f t="shared" si="209"/>
        <v>42240</v>
      </c>
      <c r="Q302" s="2">
        <f t="shared" si="187"/>
        <v>73205.296123907814</v>
      </c>
    </row>
    <row r="303" spans="1:17" x14ac:dyDescent="0.25">
      <c r="A303" s="1">
        <v>50175</v>
      </c>
      <c r="B303" s="2">
        <f t="shared" ref="B303:B366" si="231">$B$2</f>
        <v>165</v>
      </c>
      <c r="C303" s="3">
        <f t="shared" si="230"/>
        <v>58494.150000000016</v>
      </c>
      <c r="D303" s="2">
        <f t="shared" si="228"/>
        <v>88782.471603600847</v>
      </c>
      <c r="N303" s="1">
        <v>50175</v>
      </c>
      <c r="O303" s="2">
        <f t="shared" si="225"/>
        <v>165</v>
      </c>
      <c r="P303" s="3">
        <f t="shared" si="209"/>
        <v>42405</v>
      </c>
      <c r="Q303" s="2">
        <f t="shared" si="187"/>
        <v>73660.720212731612</v>
      </c>
    </row>
    <row r="304" spans="1:17" x14ac:dyDescent="0.25">
      <c r="A304" s="1">
        <v>50206</v>
      </c>
      <c r="B304" s="2">
        <f t="shared" si="231"/>
        <v>165</v>
      </c>
      <c r="C304" s="3">
        <f t="shared" si="230"/>
        <v>58659.150000000016</v>
      </c>
      <c r="D304" s="2">
        <f t="shared" si="228"/>
        <v>89221.229781461952</v>
      </c>
      <c r="N304" s="1">
        <v>50206</v>
      </c>
      <c r="O304" s="2">
        <f t="shared" si="225"/>
        <v>165</v>
      </c>
      <c r="P304" s="3">
        <f t="shared" si="209"/>
        <v>42570</v>
      </c>
      <c r="Q304" s="2">
        <f t="shared" si="187"/>
        <v>74117.947021907006</v>
      </c>
    </row>
    <row r="305" spans="1:17" x14ac:dyDescent="0.25">
      <c r="A305" s="1">
        <v>50236</v>
      </c>
      <c r="B305" s="2">
        <f t="shared" si="231"/>
        <v>165</v>
      </c>
      <c r="C305" s="3">
        <f t="shared" si="230"/>
        <v>58824.150000000016</v>
      </c>
      <c r="D305" s="2">
        <f t="shared" si="228"/>
        <v>89661.340797038138</v>
      </c>
      <c r="N305" s="1">
        <v>50236</v>
      </c>
      <c r="O305" s="2">
        <f t="shared" si="225"/>
        <v>165</v>
      </c>
      <c r="P305" s="3">
        <f t="shared" si="209"/>
        <v>42735</v>
      </c>
      <c r="Q305" s="2">
        <f t="shared" si="187"/>
        <v>74576.983687202053</v>
      </c>
    </row>
    <row r="306" spans="1:17" x14ac:dyDescent="0.25">
      <c r="A306" s="1">
        <v>50267</v>
      </c>
      <c r="B306" s="2">
        <f t="shared" si="231"/>
        <v>165</v>
      </c>
      <c r="C306" s="3">
        <f t="shared" si="230"/>
        <v>58989.150000000016</v>
      </c>
      <c r="D306" s="2">
        <f t="shared" si="228"/>
        <v>90102.808821579005</v>
      </c>
      <c r="N306" s="1">
        <v>50267</v>
      </c>
      <c r="O306" s="2">
        <f t="shared" si="225"/>
        <v>165</v>
      </c>
      <c r="P306" s="3">
        <f t="shared" si="209"/>
        <v>42900</v>
      </c>
      <c r="Q306" s="2">
        <f t="shared" si="187"/>
        <v>75037.837372630558</v>
      </c>
    </row>
    <row r="307" spans="1:17" x14ac:dyDescent="0.25">
      <c r="A307" s="1">
        <v>50298</v>
      </c>
      <c r="B307" s="2">
        <f t="shared" si="231"/>
        <v>165</v>
      </c>
      <c r="C307" s="3">
        <f t="shared" si="230"/>
        <v>59154.150000000016</v>
      </c>
      <c r="D307" s="2">
        <f t="shared" si="228"/>
        <v>90545.638039195546</v>
      </c>
      <c r="N307" s="1">
        <v>50298</v>
      </c>
      <c r="O307" s="2">
        <f t="shared" si="225"/>
        <v>165</v>
      </c>
      <c r="P307" s="3">
        <f t="shared" si="209"/>
        <v>43065</v>
      </c>
      <c r="Q307" s="2">
        <f t="shared" si="187"/>
        <v>75500.51527056389</v>
      </c>
    </row>
    <row r="308" spans="1:17" x14ac:dyDescent="0.25">
      <c r="A308" s="1">
        <v>50328</v>
      </c>
      <c r="B308" s="2">
        <f t="shared" si="231"/>
        <v>165</v>
      </c>
      <c r="C308" s="3">
        <f t="shared" si="230"/>
        <v>59319.150000000016</v>
      </c>
      <c r="D308" s="2">
        <f t="shared" si="228"/>
        <v>90989.83264689974</v>
      </c>
      <c r="N308" s="1">
        <v>50328</v>
      </c>
      <c r="O308" s="2">
        <f t="shared" si="225"/>
        <v>165</v>
      </c>
      <c r="P308" s="3">
        <f t="shared" si="209"/>
        <v>43230</v>
      </c>
      <c r="Q308" s="2">
        <f t="shared" ref="Q308:Q310" si="232">(Q307+O308*(1-$P$2))*(1+$O$3/12)</f>
        <v>75965.024601843208</v>
      </c>
    </row>
    <row r="309" spans="1:17" x14ac:dyDescent="0.25">
      <c r="A309" s="1">
        <v>50359</v>
      </c>
      <c r="B309" s="2">
        <f t="shared" si="231"/>
        <v>165</v>
      </c>
      <c r="C309" s="3">
        <f t="shared" si="230"/>
        <v>59484.150000000016</v>
      </c>
      <c r="D309" s="2">
        <f t="shared" si="228"/>
        <v>91435.39685464435</v>
      </c>
      <c r="N309" s="1">
        <v>50359</v>
      </c>
      <c r="O309" s="2">
        <f t="shared" si="225"/>
        <v>165</v>
      </c>
      <c r="P309" s="3">
        <f t="shared" si="209"/>
        <v>43395</v>
      </c>
      <c r="Q309" s="2">
        <f t="shared" si="232"/>
        <v>76431.372615892164</v>
      </c>
    </row>
    <row r="310" spans="1:17" x14ac:dyDescent="0.25">
      <c r="A310" s="1">
        <v>50389</v>
      </c>
      <c r="B310" s="2">
        <f t="shared" si="231"/>
        <v>165</v>
      </c>
      <c r="C310" s="3">
        <f t="shared" si="230"/>
        <v>59649.150000000016</v>
      </c>
      <c r="D310" s="2">
        <f t="shared" ref="D310" si="233">(D309+(B310+B311+B312)*(1-$D$2))*(1+$C$3/12)</f>
        <v>92648.541644308672</v>
      </c>
      <c r="N310" s="1">
        <v>50389</v>
      </c>
      <c r="O310" s="2">
        <f t="shared" si="225"/>
        <v>165</v>
      </c>
      <c r="P310" s="3">
        <f t="shared" si="209"/>
        <v>43560</v>
      </c>
      <c r="Q310" s="2">
        <f t="shared" si="232"/>
        <v>76899.566590830073</v>
      </c>
    </row>
    <row r="311" spans="1:17" x14ac:dyDescent="0.25">
      <c r="A311" s="1"/>
      <c r="B311" s="2">
        <f>MIN((1-($G$3-SUM(B298:B310)-$G$2-$H$2)/($G$3-$G$2-$H$2)),1)*($G$2+$H$2)</f>
        <v>175</v>
      </c>
      <c r="C311" s="3">
        <f t="shared" si="230"/>
        <v>59824.150000000016</v>
      </c>
      <c r="D311" s="2"/>
      <c r="E311" s="3">
        <f>MAX(MIN(SUM(B298:B310),1925)*$I$2-B311,0)</f>
        <v>591.15000000000009</v>
      </c>
      <c r="F311" s="3">
        <f>F297+E311</f>
        <v>13005.299999999996</v>
      </c>
      <c r="G311" s="3">
        <f t="shared" ref="G311" si="234">G297+B311</f>
        <v>3850</v>
      </c>
      <c r="N311" s="1"/>
      <c r="O311" s="2"/>
      <c r="P311" s="3"/>
      <c r="Q311" s="2"/>
    </row>
    <row r="312" spans="1:17" x14ac:dyDescent="0.25">
      <c r="A312" s="1"/>
      <c r="B312" s="2">
        <f t="shared" ref="B312" si="235">E311</f>
        <v>591.15000000000009</v>
      </c>
      <c r="C312" s="3">
        <f t="shared" si="230"/>
        <v>60415.300000000017</v>
      </c>
      <c r="D312" s="2"/>
      <c r="E312" s="3"/>
      <c r="F312" s="3"/>
      <c r="G312" s="3"/>
      <c r="N312" s="1"/>
      <c r="O312" s="2"/>
      <c r="P312" s="3"/>
      <c r="Q312" s="2"/>
    </row>
    <row r="313" spans="1:17" x14ac:dyDescent="0.25">
      <c r="A313" s="1">
        <v>50420</v>
      </c>
      <c r="B313" s="2">
        <f t="shared" ref="B313" si="236">$B$2</f>
        <v>165</v>
      </c>
      <c r="C313" s="3">
        <f t="shared" si="230"/>
        <v>60580.300000000017</v>
      </c>
      <c r="D313" s="2">
        <f t="shared" ref="D313" si="237">(D310+B313*(1-$D$2))*(1+$C$3/12)</f>
        <v>93099.220204795289</v>
      </c>
      <c r="N313" s="1">
        <v>50420</v>
      </c>
      <c r="O313" s="2">
        <f t="shared" ref="O313" si="238">$B$2</f>
        <v>165</v>
      </c>
      <c r="P313" s="3">
        <f t="shared" ref="P313" si="239">P310+O313</f>
        <v>43725</v>
      </c>
      <c r="Q313" s="2">
        <f t="shared" ref="Q313" si="240">(Q310+O313*(1-$P$2))*(1+$O$3/12)</f>
        <v>77369.613833585434</v>
      </c>
    </row>
    <row r="314" spans="1:17" x14ac:dyDescent="0.25">
      <c r="A314" s="1">
        <v>50451</v>
      </c>
      <c r="B314" s="2">
        <f t="shared" si="231"/>
        <v>165</v>
      </c>
      <c r="C314" s="3">
        <f t="shared" si="230"/>
        <v>60745.300000000017</v>
      </c>
      <c r="D314" s="2">
        <f t="shared" ref="D314:D323" si="241">(D313+B314*(1-$D$2))*(1+$C$3/12)</f>
        <v>93551.288357510071</v>
      </c>
      <c r="N314" s="1">
        <v>50451</v>
      </c>
      <c r="O314" s="2">
        <f t="shared" si="215"/>
        <v>165</v>
      </c>
      <c r="P314" s="3">
        <f t="shared" si="209"/>
        <v>43890</v>
      </c>
      <c r="Q314" s="2">
        <f t="shared" ref="Q314:Q377" si="242">(Q313+O314*(1-$P$2))*(1+$O$3/12)</f>
        <v>77841.521680010046</v>
      </c>
    </row>
    <row r="315" spans="1:17" x14ac:dyDescent="0.25">
      <c r="A315" s="1">
        <v>50479</v>
      </c>
      <c r="B315" s="2">
        <f t="shared" si="231"/>
        <v>165</v>
      </c>
      <c r="C315" s="3">
        <f t="shared" si="230"/>
        <v>60910.300000000017</v>
      </c>
      <c r="D315" s="2">
        <f t="shared" si="241"/>
        <v>94004.750387029067</v>
      </c>
      <c r="N315" s="1">
        <v>50479</v>
      </c>
      <c r="O315" s="2">
        <f t="shared" si="215"/>
        <v>165</v>
      </c>
      <c r="P315" s="3">
        <f t="shared" si="209"/>
        <v>44055</v>
      </c>
      <c r="Q315" s="2">
        <f t="shared" si="242"/>
        <v>78315.297494993414</v>
      </c>
    </row>
    <row r="316" spans="1:17" x14ac:dyDescent="0.25">
      <c r="A316" s="1">
        <v>50510</v>
      </c>
      <c r="B316" s="2">
        <f t="shared" si="231"/>
        <v>165</v>
      </c>
      <c r="C316" s="3">
        <f t="shared" si="230"/>
        <v>61075.300000000017</v>
      </c>
      <c r="D316" s="2">
        <f t="shared" si="241"/>
        <v>94459.610591139077</v>
      </c>
      <c r="E316" s="9"/>
      <c r="N316" s="1">
        <v>50510</v>
      </c>
      <c r="O316" s="2">
        <f t="shared" si="215"/>
        <v>165</v>
      </c>
      <c r="P316" s="3">
        <f t="shared" si="209"/>
        <v>44220</v>
      </c>
      <c r="Q316" s="2">
        <f t="shared" si="242"/>
        <v>78790.948672577753</v>
      </c>
    </row>
    <row r="317" spans="1:17" x14ac:dyDescent="0.25">
      <c r="A317" s="1">
        <v>50540</v>
      </c>
      <c r="B317" s="2">
        <f t="shared" si="231"/>
        <v>165</v>
      </c>
      <c r="C317" s="3">
        <f t="shared" si="230"/>
        <v>61240.300000000017</v>
      </c>
      <c r="D317" s="2">
        <f t="shared" si="241"/>
        <v>94915.873280878426</v>
      </c>
      <c r="N317" s="1">
        <v>50540</v>
      </c>
      <c r="O317" s="2">
        <f t="shared" si="215"/>
        <v>165</v>
      </c>
      <c r="P317" s="3">
        <f t="shared" si="209"/>
        <v>44385</v>
      </c>
      <c r="Q317" s="2">
        <f t="shared" si="242"/>
        <v>79268.482636073371</v>
      </c>
    </row>
    <row r="318" spans="1:17" x14ac:dyDescent="0.25">
      <c r="A318" s="1">
        <v>50571</v>
      </c>
      <c r="B318" s="2">
        <f t="shared" si="231"/>
        <v>165</v>
      </c>
      <c r="C318" s="3">
        <f t="shared" si="230"/>
        <v>61405.300000000017</v>
      </c>
      <c r="D318" s="2">
        <f t="shared" si="241"/>
        <v>95373.542780577802</v>
      </c>
      <c r="N318" s="1">
        <v>50571</v>
      </c>
      <c r="O318" s="2">
        <f t="shared" si="215"/>
        <v>165</v>
      </c>
      <c r="P318" s="3">
        <f t="shared" si="209"/>
        <v>44550</v>
      </c>
      <c r="Q318" s="2">
        <f t="shared" si="242"/>
        <v>79747.906838174487</v>
      </c>
    </row>
    <row r="319" spans="1:17" x14ac:dyDescent="0.25">
      <c r="A319" s="1">
        <v>50601</v>
      </c>
      <c r="B319" s="2">
        <f t="shared" si="231"/>
        <v>165</v>
      </c>
      <c r="C319" s="3">
        <f t="shared" si="230"/>
        <v>61570.300000000017</v>
      </c>
      <c r="D319" s="2">
        <f t="shared" si="241"/>
        <v>95832.623427901257</v>
      </c>
      <c r="N319" s="1">
        <v>50601</v>
      </c>
      <c r="O319" s="2">
        <f t="shared" si="215"/>
        <v>165</v>
      </c>
      <c r="P319" s="3">
        <f t="shared" si="209"/>
        <v>44715</v>
      </c>
      <c r="Q319" s="2">
        <f t="shared" si="242"/>
        <v>80229.228761075588</v>
      </c>
    </row>
    <row r="320" spans="1:17" x14ac:dyDescent="0.25">
      <c r="A320" s="1">
        <v>50632</v>
      </c>
      <c r="B320" s="2">
        <f t="shared" si="231"/>
        <v>165</v>
      </c>
      <c r="C320" s="3">
        <f t="shared" si="230"/>
        <v>61735.300000000017</v>
      </c>
      <c r="D320" s="2">
        <f t="shared" si="241"/>
        <v>96293.119573887292</v>
      </c>
      <c r="N320" s="1">
        <v>50632</v>
      </c>
      <c r="O320" s="2">
        <f t="shared" si="215"/>
        <v>165</v>
      </c>
      <c r="P320" s="3">
        <f t="shared" si="209"/>
        <v>44880</v>
      </c>
      <c r="Q320" s="2">
        <f t="shared" si="242"/>
        <v>80712.45591658818</v>
      </c>
    </row>
    <row r="321" spans="1:17" x14ac:dyDescent="0.25">
      <c r="A321" s="1">
        <v>50663</v>
      </c>
      <c r="B321" s="2">
        <f t="shared" si="231"/>
        <v>165</v>
      </c>
      <c r="C321" s="3">
        <f t="shared" si="230"/>
        <v>61900.300000000017</v>
      </c>
      <c r="D321" s="2">
        <f t="shared" si="241"/>
        <v>96755.035582990109</v>
      </c>
      <c r="N321" s="1">
        <v>50663</v>
      </c>
      <c r="O321" s="2">
        <f t="shared" si="215"/>
        <v>165</v>
      </c>
      <c r="P321" s="3">
        <f t="shared" si="209"/>
        <v>45045</v>
      </c>
      <c r="Q321" s="2">
        <f t="shared" si="242"/>
        <v>81197.595846258002</v>
      </c>
    </row>
    <row r="322" spans="1:17" x14ac:dyDescent="0.25">
      <c r="A322" s="1">
        <v>50693</v>
      </c>
      <c r="B322" s="2">
        <f t="shared" si="231"/>
        <v>165</v>
      </c>
      <c r="C322" s="3">
        <f t="shared" si="230"/>
        <v>62065.300000000017</v>
      </c>
      <c r="D322" s="2">
        <f t="shared" si="241"/>
        <v>97218.375833120997</v>
      </c>
      <c r="N322" s="1">
        <v>50693</v>
      </c>
      <c r="O322" s="2">
        <f t="shared" si="215"/>
        <v>165</v>
      </c>
      <c r="P322" s="3">
        <f t="shared" si="209"/>
        <v>45210</v>
      </c>
      <c r="Q322" s="2">
        <f t="shared" si="242"/>
        <v>81684.656121482767</v>
      </c>
    </row>
    <row r="323" spans="1:17" x14ac:dyDescent="0.25">
      <c r="A323" s="1">
        <v>50724</v>
      </c>
      <c r="B323" s="2">
        <f t="shared" si="231"/>
        <v>165</v>
      </c>
      <c r="C323" s="3">
        <f t="shared" si="230"/>
        <v>62230.300000000017</v>
      </c>
      <c r="D323" s="2">
        <f t="shared" si="241"/>
        <v>97683.144715689792</v>
      </c>
      <c r="N323" s="1">
        <v>50724</v>
      </c>
      <c r="O323" s="2">
        <f t="shared" si="215"/>
        <v>165</v>
      </c>
      <c r="P323" s="3">
        <f t="shared" si="209"/>
        <v>45375</v>
      </c>
      <c r="Q323" s="2">
        <f t="shared" si="242"/>
        <v>82173.644343630294</v>
      </c>
    </row>
    <row r="324" spans="1:17" x14ac:dyDescent="0.25">
      <c r="A324" s="1">
        <v>50754</v>
      </c>
      <c r="B324" s="2">
        <f t="shared" si="231"/>
        <v>165</v>
      </c>
      <c r="C324" s="3">
        <f t="shared" si="230"/>
        <v>62395.300000000017</v>
      </c>
      <c r="D324" s="2">
        <f t="shared" ref="D324" si="243">(D323+(B324+B325+B326)*(1-$D$2))*(1+$C$3/12)</f>
        <v>98915.553394592338</v>
      </c>
      <c r="N324" s="1">
        <v>50754</v>
      </c>
      <c r="O324" s="2">
        <f t="shared" si="215"/>
        <v>165</v>
      </c>
      <c r="P324" s="3">
        <f t="shared" si="209"/>
        <v>45540</v>
      </c>
      <c r="Q324" s="2">
        <f t="shared" si="242"/>
        <v>82664.568144157165</v>
      </c>
    </row>
    <row r="325" spans="1:17" x14ac:dyDescent="0.25">
      <c r="A325" s="1"/>
      <c r="B325" s="2">
        <f>MIN((1-($G$3-SUM(B312:B324)-$G$2-$H$2)/($G$3-$G$2-$H$2)),1)*($G$2+$H$2)</f>
        <v>175</v>
      </c>
      <c r="C325" s="3">
        <f t="shared" si="230"/>
        <v>62570.300000000017</v>
      </c>
      <c r="D325" s="2"/>
      <c r="E325" s="3">
        <f>MAX(MIN(SUM(B312:B324),1925)*$I$2-B325,0)</f>
        <v>591.15000000000009</v>
      </c>
      <c r="F325" s="3">
        <f>F311+E325</f>
        <v>13596.449999999995</v>
      </c>
      <c r="G325" s="3">
        <f t="shared" ref="G325" si="244">G311+B325</f>
        <v>4025</v>
      </c>
      <c r="N325" s="1"/>
      <c r="O325" s="2"/>
      <c r="P325" s="3"/>
      <c r="Q325" s="2"/>
    </row>
    <row r="326" spans="1:17" x14ac:dyDescent="0.25">
      <c r="A326" s="1"/>
      <c r="B326" s="2">
        <f t="shared" ref="B326" si="245">E325</f>
        <v>591.15000000000009</v>
      </c>
      <c r="C326" s="3">
        <f t="shared" si="230"/>
        <v>63161.450000000019</v>
      </c>
      <c r="D326" s="2"/>
      <c r="E326" s="3"/>
      <c r="F326" s="3"/>
      <c r="G326" s="3"/>
      <c r="N326" s="1"/>
      <c r="O326" s="2"/>
      <c r="P326" s="3"/>
      <c r="Q326" s="2"/>
    </row>
    <row r="327" spans="1:17" x14ac:dyDescent="0.25">
      <c r="A327" s="1">
        <v>50785</v>
      </c>
      <c r="B327" s="2">
        <f t="shared" ref="B327" si="246">$B$2</f>
        <v>165</v>
      </c>
      <c r="C327" s="3">
        <f t="shared" si="230"/>
        <v>63326.450000000019</v>
      </c>
      <c r="D327" s="2">
        <f t="shared" ref="D327" si="247">(D324+B327*(1-$D$2))*(1+$C$3/12)</f>
        <v>99385.555241309004</v>
      </c>
      <c r="N327" s="1">
        <v>50785</v>
      </c>
      <c r="O327" s="2">
        <f t="shared" ref="O327" si="248">$B$2</f>
        <v>165</v>
      </c>
      <c r="P327" s="3">
        <f t="shared" ref="P327" si="249">P324+O327</f>
        <v>45705</v>
      </c>
      <c r="Q327" s="2">
        <f t="shared" ref="Q327" si="250">(Q324+O327*(1-$P$2))*(1+$O$3/12)</f>
        <v>83157.435184727787</v>
      </c>
    </row>
    <row r="328" spans="1:17" x14ac:dyDescent="0.25">
      <c r="A328" s="1">
        <v>50816</v>
      </c>
      <c r="B328" s="2">
        <f t="shared" si="231"/>
        <v>165</v>
      </c>
      <c r="C328" s="3">
        <f t="shared" si="230"/>
        <v>63491.450000000019</v>
      </c>
      <c r="D328" s="2">
        <f t="shared" ref="D328:D337" si="251">(D327+B328*(1-$D$2))*(1+$C$3/12)</f>
        <v>99857.006260386377</v>
      </c>
      <c r="N328" s="1">
        <v>50816</v>
      </c>
      <c r="O328" s="2">
        <f t="shared" si="225"/>
        <v>165</v>
      </c>
      <c r="P328" s="3">
        <f t="shared" si="209"/>
        <v>45870</v>
      </c>
      <c r="Q328" s="2">
        <f t="shared" ref="Q328" si="252">(Q327+O328*(1-$P$2))*(1+$O$3/12)</f>
        <v>83652.253157333995</v>
      </c>
    </row>
    <row r="329" spans="1:17" x14ac:dyDescent="0.25">
      <c r="A329" s="1">
        <v>50844</v>
      </c>
      <c r="B329" s="2">
        <f t="shared" si="231"/>
        <v>165</v>
      </c>
      <c r="C329" s="3">
        <f t="shared" si="230"/>
        <v>63656.450000000019</v>
      </c>
      <c r="D329" s="2">
        <f t="shared" si="251"/>
        <v>100329.9109201059</v>
      </c>
      <c r="N329" s="1">
        <v>50844</v>
      </c>
      <c r="O329" s="2">
        <f t="shared" si="225"/>
        <v>165</v>
      </c>
      <c r="P329" s="3">
        <f t="shared" si="209"/>
        <v>46035</v>
      </c>
      <c r="Q329" s="2">
        <f t="shared" si="242"/>
        <v>84149.029784415106</v>
      </c>
    </row>
    <row r="330" spans="1:17" x14ac:dyDescent="0.25">
      <c r="A330" s="1">
        <v>50875</v>
      </c>
      <c r="B330" s="2">
        <f t="shared" si="231"/>
        <v>165</v>
      </c>
      <c r="C330" s="3">
        <f t="shared" si="230"/>
        <v>63821.450000000019</v>
      </c>
      <c r="D330" s="2">
        <f t="shared" si="251"/>
        <v>100804.27370252623</v>
      </c>
      <c r="E330" s="9"/>
      <c r="N330" s="1">
        <v>50875</v>
      </c>
      <c r="O330" s="2">
        <f t="shared" si="225"/>
        <v>165</v>
      </c>
      <c r="P330" s="3">
        <f t="shared" si="209"/>
        <v>46200</v>
      </c>
      <c r="Q330" s="2">
        <f t="shared" si="242"/>
        <v>84647.77281897841</v>
      </c>
    </row>
    <row r="331" spans="1:17" x14ac:dyDescent="0.25">
      <c r="A331" s="1">
        <v>50905</v>
      </c>
      <c r="B331" s="2">
        <f t="shared" si="231"/>
        <v>165</v>
      </c>
      <c r="C331" s="3">
        <f t="shared" si="230"/>
        <v>63986.450000000019</v>
      </c>
      <c r="D331" s="2">
        <f t="shared" si="251"/>
        <v>101280.09910352569</v>
      </c>
      <c r="N331" s="1">
        <v>50905</v>
      </c>
      <c r="O331" s="2">
        <f t="shared" si="225"/>
        <v>165</v>
      </c>
      <c r="P331" s="3">
        <f t="shared" si="209"/>
        <v>46365</v>
      </c>
      <c r="Q331" s="2">
        <f t="shared" si="242"/>
        <v>85148.490044720194</v>
      </c>
    </row>
    <row r="332" spans="1:17" x14ac:dyDescent="0.25">
      <c r="A332" s="1">
        <v>50936</v>
      </c>
      <c r="B332" s="2">
        <f t="shared" si="231"/>
        <v>165</v>
      </c>
      <c r="C332" s="3">
        <f t="shared" si="230"/>
        <v>64151.450000000019</v>
      </c>
      <c r="D332" s="2">
        <f t="shared" si="251"/>
        <v>101757.3916328449</v>
      </c>
      <c r="N332" s="1">
        <v>50936</v>
      </c>
      <c r="O332" s="2">
        <f t="shared" si="225"/>
        <v>165</v>
      </c>
      <c r="P332" s="3">
        <f t="shared" si="209"/>
        <v>46530</v>
      </c>
      <c r="Q332" s="2">
        <f t="shared" si="242"/>
        <v>85651.189276147212</v>
      </c>
    </row>
    <row r="333" spans="1:17" x14ac:dyDescent="0.25">
      <c r="A333" s="1">
        <v>50966</v>
      </c>
      <c r="B333" s="2">
        <f t="shared" si="231"/>
        <v>165</v>
      </c>
      <c r="C333" s="3">
        <f t="shared" si="230"/>
        <v>64316.450000000019</v>
      </c>
      <c r="D333" s="2">
        <f t="shared" si="251"/>
        <v>102236.15581412951</v>
      </c>
      <c r="N333" s="1">
        <v>50966</v>
      </c>
      <c r="O333" s="2">
        <f t="shared" si="225"/>
        <v>165</v>
      </c>
      <c r="P333" s="3">
        <f t="shared" si="209"/>
        <v>46695</v>
      </c>
      <c r="Q333" s="2">
        <f t="shared" si="242"/>
        <v>86155.878358698625</v>
      </c>
    </row>
    <row r="334" spans="1:17" x14ac:dyDescent="0.25">
      <c r="A334" s="1">
        <v>50997</v>
      </c>
      <c r="B334" s="2">
        <f t="shared" si="231"/>
        <v>165</v>
      </c>
      <c r="C334" s="3">
        <f t="shared" si="230"/>
        <v>64481.450000000019</v>
      </c>
      <c r="D334" s="2">
        <f t="shared" si="251"/>
        <v>102716.39618497308</v>
      </c>
      <c r="N334" s="1">
        <v>50997</v>
      </c>
      <c r="O334" s="2">
        <f t="shared" si="225"/>
        <v>165</v>
      </c>
      <c r="P334" s="3">
        <f t="shared" si="209"/>
        <v>46860</v>
      </c>
      <c r="Q334" s="2">
        <f t="shared" si="242"/>
        <v>86662.565168868474</v>
      </c>
    </row>
    <row r="335" spans="1:17" x14ac:dyDescent="0.25">
      <c r="A335" s="1">
        <v>51028</v>
      </c>
      <c r="B335" s="2">
        <f t="shared" si="231"/>
        <v>165</v>
      </c>
      <c r="C335" s="3">
        <f t="shared" si="230"/>
        <v>64646.450000000019</v>
      </c>
      <c r="D335" s="2">
        <f t="shared" si="251"/>
        <v>103198.11729696009</v>
      </c>
      <c r="N335" s="1">
        <v>51028</v>
      </c>
      <c r="O335" s="2">
        <f t="shared" si="225"/>
        <v>165</v>
      </c>
      <c r="P335" s="3">
        <f t="shared" si="209"/>
        <v>47025</v>
      </c>
      <c r="Q335" s="2">
        <f t="shared" si="242"/>
        <v>87171.25761432857</v>
      </c>
    </row>
    <row r="336" spans="1:17" x14ac:dyDescent="0.25">
      <c r="A336" s="1">
        <v>51058</v>
      </c>
      <c r="B336" s="2">
        <f t="shared" si="231"/>
        <v>165</v>
      </c>
      <c r="C336" s="3">
        <f t="shared" si="230"/>
        <v>64811.450000000019</v>
      </c>
      <c r="D336" s="2">
        <f t="shared" si="251"/>
        <v>103681.32371570905</v>
      </c>
      <c r="N336" s="1">
        <v>51058</v>
      </c>
      <c r="O336" s="2">
        <f t="shared" si="225"/>
        <v>165</v>
      </c>
      <c r="P336" s="3">
        <f t="shared" si="209"/>
        <v>47190</v>
      </c>
      <c r="Q336" s="2">
        <f t="shared" si="242"/>
        <v>87681.96363405195</v>
      </c>
    </row>
    <row r="337" spans="1:17" x14ac:dyDescent="0.25">
      <c r="A337" s="1">
        <v>51089</v>
      </c>
      <c r="B337" s="2">
        <f t="shared" si="231"/>
        <v>165</v>
      </c>
      <c r="C337" s="3">
        <f t="shared" si="230"/>
        <v>64976.450000000019</v>
      </c>
      <c r="D337" s="2">
        <f t="shared" si="251"/>
        <v>104166.02002091582</v>
      </c>
      <c r="N337" s="1">
        <v>51089</v>
      </c>
      <c r="O337" s="2">
        <f t="shared" si="225"/>
        <v>165</v>
      </c>
      <c r="P337" s="3">
        <f t="shared" si="209"/>
        <v>47355</v>
      </c>
      <c r="Q337" s="2">
        <f t="shared" si="242"/>
        <v>88194.691198436733</v>
      </c>
    </row>
    <row r="338" spans="1:17" x14ac:dyDescent="0.25">
      <c r="A338" s="1">
        <v>51119</v>
      </c>
      <c r="B338" s="2">
        <f t="shared" si="231"/>
        <v>165</v>
      </c>
      <c r="C338" s="3">
        <f t="shared" si="230"/>
        <v>65141.450000000019</v>
      </c>
      <c r="D338" s="2">
        <f t="shared" ref="D338" si="253">(D337+(B338+B339+B340)*(1-$D$2))*(1+$C$3/12)</f>
        <v>105418.41756534281</v>
      </c>
      <c r="N338" s="1">
        <v>51119</v>
      </c>
      <c r="O338" s="2">
        <f t="shared" si="225"/>
        <v>165</v>
      </c>
      <c r="P338" s="3">
        <f t="shared" si="209"/>
        <v>47520</v>
      </c>
      <c r="Q338" s="2">
        <f t="shared" si="242"/>
        <v>88709.448309430547</v>
      </c>
    </row>
    <row r="339" spans="1:17" x14ac:dyDescent="0.25">
      <c r="A339" s="1"/>
      <c r="B339" s="2">
        <f>MIN((1-($G$3-SUM(B326:B338)-$G$2-$H$2)/($G$3-$G$2-$H$2)),1)*($G$2+$H$2)</f>
        <v>175</v>
      </c>
      <c r="C339" s="3">
        <f t="shared" si="230"/>
        <v>65316.450000000019</v>
      </c>
      <c r="D339" s="2"/>
      <c r="E339" s="3">
        <f>MAX(MIN(SUM(B326:B338),1925)*$I$2-B339,0)</f>
        <v>591.15000000000009</v>
      </c>
      <c r="F339" s="3">
        <f>F325+E339</f>
        <v>14187.599999999995</v>
      </c>
      <c r="G339" s="3">
        <f t="shared" ref="G339" si="254">G325+B339</f>
        <v>4200</v>
      </c>
      <c r="N339" s="1"/>
      <c r="O339" s="2"/>
      <c r="P339" s="3"/>
      <c r="Q339" s="2"/>
    </row>
    <row r="340" spans="1:17" x14ac:dyDescent="0.25">
      <c r="A340" s="1"/>
      <c r="B340" s="2">
        <f t="shared" ref="B340" si="255">E339</f>
        <v>591.15000000000009</v>
      </c>
      <c r="C340" s="3">
        <f t="shared" si="230"/>
        <v>65907.60000000002</v>
      </c>
      <c r="D340" s="2"/>
      <c r="E340" s="3"/>
      <c r="F340" s="3"/>
      <c r="G340" s="3"/>
      <c r="N340" s="1"/>
      <c r="O340" s="2"/>
      <c r="P340" s="3"/>
      <c r="Q340" s="2"/>
    </row>
    <row r="341" spans="1:17" x14ac:dyDescent="0.25">
      <c r="A341" s="1">
        <v>51150</v>
      </c>
      <c r="B341" s="2">
        <f t="shared" ref="B341" si="256">$B$2</f>
        <v>165</v>
      </c>
      <c r="C341" s="3">
        <f t="shared" si="230"/>
        <v>66072.60000000002</v>
      </c>
      <c r="D341" s="2">
        <f t="shared" ref="D341" si="257">(D338+B341*(1-$D$2))*(1+$C$3/12)</f>
        <v>105908.46990991929</v>
      </c>
      <c r="N341" s="1">
        <v>51150</v>
      </c>
      <c r="O341" s="2">
        <f t="shared" ref="O341" si="258">$B$2</f>
        <v>165</v>
      </c>
      <c r="P341" s="3">
        <f t="shared" ref="P341" si="259">P338+O341</f>
        <v>47685</v>
      </c>
      <c r="Q341" s="2">
        <f t="shared" ref="Q341" si="260">(Q338+O341*(1-$P$2))*(1+$O$3/12)</f>
        <v>89226.243000655377</v>
      </c>
    </row>
    <row r="342" spans="1:17" x14ac:dyDescent="0.25">
      <c r="A342" s="1">
        <v>51181</v>
      </c>
      <c r="B342" s="2">
        <f t="shared" si="231"/>
        <v>165</v>
      </c>
      <c r="C342" s="3">
        <f t="shared" si="230"/>
        <v>66237.60000000002</v>
      </c>
      <c r="D342" s="2">
        <f t="shared" ref="D342:D351" si="261">(D341+B342*(1-$D$2))*(1+$C$3/12)</f>
        <v>106400.03324922489</v>
      </c>
      <c r="N342" s="1">
        <v>51181</v>
      </c>
      <c r="O342" s="2">
        <f t="shared" si="215"/>
        <v>165</v>
      </c>
      <c r="P342" s="3">
        <f t="shared" si="209"/>
        <v>47850</v>
      </c>
      <c r="Q342" s="2">
        <f t="shared" ref="Q342" si="262">(Q341+O342*(1-$P$2))*(1+$O$3/12)</f>
        <v>89745.083337532968</v>
      </c>
    </row>
    <row r="343" spans="1:17" x14ac:dyDescent="0.25">
      <c r="A343" s="1">
        <v>51210</v>
      </c>
      <c r="B343" s="2">
        <f t="shared" si="231"/>
        <v>165</v>
      </c>
      <c r="C343" s="3">
        <f t="shared" si="230"/>
        <v>66402.60000000002</v>
      </c>
      <c r="D343" s="2">
        <f t="shared" si="261"/>
        <v>106893.11224216</v>
      </c>
      <c r="N343" s="1">
        <v>51210</v>
      </c>
      <c r="O343" s="2">
        <f t="shared" si="215"/>
        <v>165</v>
      </c>
      <c r="P343" s="3">
        <f t="shared" si="209"/>
        <v>48015</v>
      </c>
      <c r="Q343" s="2">
        <f t="shared" si="242"/>
        <v>90265.977417410701</v>
      </c>
    </row>
    <row r="344" spans="1:17" x14ac:dyDescent="0.25">
      <c r="A344" s="1">
        <v>51241</v>
      </c>
      <c r="B344" s="2">
        <f t="shared" si="231"/>
        <v>165</v>
      </c>
      <c r="C344" s="3">
        <f t="shared" si="230"/>
        <v>66567.60000000002</v>
      </c>
      <c r="D344" s="2">
        <f t="shared" si="261"/>
        <v>107387.71156199</v>
      </c>
      <c r="E344" s="9"/>
      <c r="N344" s="1">
        <v>51241</v>
      </c>
      <c r="O344" s="2">
        <f t="shared" si="215"/>
        <v>165</v>
      </c>
      <c r="P344" s="3">
        <f t="shared" si="209"/>
        <v>48180</v>
      </c>
      <c r="Q344" s="2">
        <f t="shared" si="242"/>
        <v>90788.933369687948</v>
      </c>
    </row>
    <row r="345" spans="1:17" x14ac:dyDescent="0.25">
      <c r="A345" s="1">
        <v>51271</v>
      </c>
      <c r="B345" s="2">
        <f t="shared" si="231"/>
        <v>165</v>
      </c>
      <c r="C345" s="3">
        <f t="shared" si="230"/>
        <v>66732.60000000002</v>
      </c>
      <c r="D345" s="2">
        <f t="shared" si="261"/>
        <v>107883.83589638947</v>
      </c>
      <c r="N345" s="1">
        <v>51271</v>
      </c>
      <c r="O345" s="2">
        <f t="shared" si="215"/>
        <v>165</v>
      </c>
      <c r="P345" s="3">
        <f t="shared" si="209"/>
        <v>48345</v>
      </c>
      <c r="Q345" s="2">
        <f t="shared" si="242"/>
        <v>91313.959355942963</v>
      </c>
    </row>
    <row r="346" spans="1:17" x14ac:dyDescent="0.25">
      <c r="A346" s="1">
        <v>51302</v>
      </c>
      <c r="B346" s="2">
        <f t="shared" si="231"/>
        <v>165</v>
      </c>
      <c r="C346" s="3">
        <f t="shared" si="230"/>
        <v>66897.60000000002</v>
      </c>
      <c r="D346" s="2">
        <f t="shared" si="261"/>
        <v>108381.48994748668</v>
      </c>
      <c r="N346" s="1">
        <v>51302</v>
      </c>
      <c r="O346" s="2">
        <f t="shared" si="215"/>
        <v>165</v>
      </c>
      <c r="P346" s="3">
        <f t="shared" ref="P346:P408" si="263">P345+O346</f>
        <v>48510</v>
      </c>
      <c r="Q346" s="2">
        <f t="shared" si="242"/>
        <v>91841.063570060229</v>
      </c>
    </row>
    <row r="347" spans="1:17" x14ac:dyDescent="0.25">
      <c r="A347" s="1">
        <v>51332</v>
      </c>
      <c r="B347" s="2">
        <f t="shared" si="231"/>
        <v>165</v>
      </c>
      <c r="C347" s="3">
        <f t="shared" si="230"/>
        <v>67062.60000000002</v>
      </c>
      <c r="D347" s="2">
        <f t="shared" si="261"/>
        <v>108880.67843190811</v>
      </c>
      <c r="N347" s="1">
        <v>51332</v>
      </c>
      <c r="O347" s="2">
        <f t="shared" si="215"/>
        <v>165</v>
      </c>
      <c r="P347" s="3">
        <f t="shared" si="263"/>
        <v>48675</v>
      </c>
      <c r="Q347" s="2">
        <f t="shared" si="242"/>
        <v>92370.254238358379</v>
      </c>
    </row>
    <row r="348" spans="1:17" x14ac:dyDescent="0.25">
      <c r="A348" s="1">
        <v>51363</v>
      </c>
      <c r="B348" s="2">
        <f t="shared" si="231"/>
        <v>165</v>
      </c>
      <c r="C348" s="3">
        <f t="shared" si="230"/>
        <v>67227.60000000002</v>
      </c>
      <c r="D348" s="2">
        <f t="shared" si="261"/>
        <v>109381.40608082316</v>
      </c>
      <c r="N348" s="1">
        <v>51363</v>
      </c>
      <c r="O348" s="2">
        <f t="shared" si="215"/>
        <v>165</v>
      </c>
      <c r="P348" s="3">
        <f t="shared" si="263"/>
        <v>48840</v>
      </c>
      <c r="Q348" s="2">
        <f t="shared" si="242"/>
        <v>92901.539619718547</v>
      </c>
    </row>
    <row r="349" spans="1:17" x14ac:dyDescent="0.25">
      <c r="A349" s="1">
        <v>51394</v>
      </c>
      <c r="B349" s="2">
        <f t="shared" si="231"/>
        <v>165</v>
      </c>
      <c r="C349" s="3">
        <f t="shared" si="230"/>
        <v>67392.60000000002</v>
      </c>
      <c r="D349" s="2">
        <f t="shared" si="261"/>
        <v>109883.67763998904</v>
      </c>
      <c r="N349" s="1">
        <v>51394</v>
      </c>
      <c r="O349" s="2">
        <f t="shared" si="215"/>
        <v>165</v>
      </c>
      <c r="P349" s="3">
        <f t="shared" si="263"/>
        <v>49005</v>
      </c>
      <c r="Q349" s="2">
        <f t="shared" si="242"/>
        <v>93434.928005713256</v>
      </c>
    </row>
    <row r="350" spans="1:17" x14ac:dyDescent="0.25">
      <c r="A350" s="1">
        <v>51424</v>
      </c>
      <c r="B350" s="2">
        <f t="shared" si="231"/>
        <v>165</v>
      </c>
      <c r="C350" s="3">
        <f t="shared" si="230"/>
        <v>67557.60000000002</v>
      </c>
      <c r="D350" s="2">
        <f t="shared" si="261"/>
        <v>110387.49786979567</v>
      </c>
      <c r="N350" s="1">
        <v>51424</v>
      </c>
      <c r="O350" s="2">
        <f t="shared" si="215"/>
        <v>165</v>
      </c>
      <c r="P350" s="3">
        <f t="shared" si="263"/>
        <v>49170</v>
      </c>
      <c r="Q350" s="2">
        <f t="shared" si="242"/>
        <v>93970.427720735868</v>
      </c>
    </row>
    <row r="351" spans="1:17" x14ac:dyDescent="0.25">
      <c r="A351" s="1">
        <v>51455</v>
      </c>
      <c r="B351" s="2">
        <f t="shared" si="231"/>
        <v>165</v>
      </c>
      <c r="C351" s="3">
        <f t="shared" si="230"/>
        <v>67722.60000000002</v>
      </c>
      <c r="D351" s="2">
        <f t="shared" si="261"/>
        <v>110892.87154531087</v>
      </c>
      <c r="N351" s="1">
        <v>51455</v>
      </c>
      <c r="O351" s="2">
        <f t="shared" si="215"/>
        <v>165</v>
      </c>
      <c r="P351" s="3">
        <f t="shared" si="263"/>
        <v>49335</v>
      </c>
      <c r="Q351" s="2">
        <f t="shared" si="242"/>
        <v>94508.047122130447</v>
      </c>
    </row>
    <row r="352" spans="1:17" x14ac:dyDescent="0.25">
      <c r="A352" s="1">
        <v>51485</v>
      </c>
      <c r="B352" s="2">
        <f t="shared" si="231"/>
        <v>165</v>
      </c>
      <c r="C352" s="3">
        <f t="shared" si="230"/>
        <v>67887.60000000002</v>
      </c>
      <c r="D352" s="2">
        <f t="shared" ref="D352" si="264">(D351+(B352+B353+B354)*(1-$D$2))*(1+$C$3/12)</f>
        <v>112166.01021527141</v>
      </c>
      <c r="N352" s="1">
        <v>51485</v>
      </c>
      <c r="O352" s="2">
        <f t="shared" si="215"/>
        <v>165</v>
      </c>
      <c r="P352" s="3">
        <f t="shared" si="263"/>
        <v>49500</v>
      </c>
      <c r="Q352" s="2">
        <f t="shared" si="242"/>
        <v>95047.794600322202</v>
      </c>
    </row>
    <row r="353" spans="1:17" x14ac:dyDescent="0.25">
      <c r="A353" s="1"/>
      <c r="B353" s="2">
        <f>MIN((1-($G$3-SUM(B340:B352)-$G$2-$H$2)/($G$3-$G$2-$H$2)),1)*($G$2+$H$2)</f>
        <v>175</v>
      </c>
      <c r="C353" s="3">
        <f t="shared" si="230"/>
        <v>68062.60000000002</v>
      </c>
      <c r="D353" s="2"/>
      <c r="E353" s="3">
        <f>MAX(MIN(SUM(B340:B352),1925)*$I$2-B353,0)</f>
        <v>591.15000000000009</v>
      </c>
      <c r="F353" s="3">
        <f t="shared" ref="F353" si="265">F339+E353</f>
        <v>14778.749999999995</v>
      </c>
      <c r="G353" s="3">
        <f t="shared" ref="G353" si="266">G339+B353</f>
        <v>4375</v>
      </c>
      <c r="H353" s="22" t="s">
        <v>52</v>
      </c>
      <c r="N353" s="1"/>
      <c r="O353" s="2"/>
      <c r="P353" s="3"/>
      <c r="Q353" s="2"/>
    </row>
    <row r="354" spans="1:17" x14ac:dyDescent="0.25">
      <c r="A354" s="1"/>
      <c r="B354" s="2">
        <f t="shared" ref="B354" si="267">E353</f>
        <v>591.15000000000009</v>
      </c>
      <c r="C354" s="3">
        <f t="shared" si="230"/>
        <v>68653.750000000015</v>
      </c>
      <c r="D354" s="2"/>
      <c r="E354" s="3"/>
      <c r="F354" s="3"/>
      <c r="G354" s="3"/>
      <c r="N354" s="1"/>
      <c r="O354" s="2"/>
      <c r="P354" s="3"/>
      <c r="Q354" s="2"/>
    </row>
    <row r="355" spans="1:17" x14ac:dyDescent="0.25">
      <c r="A355" s="1">
        <v>51516</v>
      </c>
      <c r="B355" s="2">
        <f t="shared" ref="B355" si="268">$B$2</f>
        <v>165</v>
      </c>
      <c r="C355" s="3">
        <f t="shared" si="230"/>
        <v>68818.750000000015</v>
      </c>
      <c r="D355" s="2">
        <f t="shared" ref="D355" si="269">(D352+B355*(1-$D$2))*(1+$C$3/12)</f>
        <v>112676.86763718516</v>
      </c>
      <c r="N355" s="1">
        <v>51516</v>
      </c>
      <c r="O355" s="2">
        <f t="shared" ref="O355" si="270">$B$2</f>
        <v>165</v>
      </c>
      <c r="P355" s="3">
        <f t="shared" ref="P355" si="271">P352+O355</f>
        <v>49665</v>
      </c>
      <c r="Q355" s="2">
        <f t="shared" ref="Q355" si="272">(Q352+O355*(1-$P$2))*(1+$O$3/12)</f>
        <v>95589.678578948471</v>
      </c>
    </row>
    <row r="356" spans="1:17" x14ac:dyDescent="0.25">
      <c r="A356" s="1">
        <v>51547</v>
      </c>
      <c r="B356" s="2">
        <f t="shared" si="231"/>
        <v>165</v>
      </c>
      <c r="C356" s="3">
        <f t="shared" si="230"/>
        <v>68983.750000000015</v>
      </c>
      <c r="D356" s="2">
        <f t="shared" ref="D356:D365" si="273">(D355+B356*(1-$D$2))*(1+$C$3/12)</f>
        <v>113189.30020281649</v>
      </c>
      <c r="N356" s="1">
        <v>51547</v>
      </c>
      <c r="O356" s="2">
        <f t="shared" si="225"/>
        <v>165</v>
      </c>
      <c r="P356" s="3">
        <f t="shared" si="263"/>
        <v>49830</v>
      </c>
      <c r="Q356" s="2">
        <f t="shared" ref="Q356" si="274">(Q355+O356*(1-$P$2))*(1+$O$3/12)</f>
        <v>96133.707514990136</v>
      </c>
    </row>
    <row r="357" spans="1:17" x14ac:dyDescent="0.25">
      <c r="A357" s="1">
        <v>51575</v>
      </c>
      <c r="B357" s="2">
        <f t="shared" si="231"/>
        <v>165</v>
      </c>
      <c r="C357" s="3">
        <f t="shared" si="230"/>
        <v>69148.750000000015</v>
      </c>
      <c r="D357" s="2">
        <f t="shared" si="273"/>
        <v>113703.31276885851</v>
      </c>
      <c r="N357" s="1">
        <v>51575</v>
      </c>
      <c r="O357" s="2">
        <f t="shared" si="225"/>
        <v>165</v>
      </c>
      <c r="P357" s="3">
        <f t="shared" si="263"/>
        <v>49995</v>
      </c>
      <c r="Q357" s="2">
        <f t="shared" si="242"/>
        <v>96679.889898903639</v>
      </c>
    </row>
    <row r="358" spans="1:17" x14ac:dyDescent="0.25">
      <c r="A358" s="1">
        <v>51606</v>
      </c>
      <c r="B358" s="2">
        <f t="shared" si="231"/>
        <v>165</v>
      </c>
      <c r="C358" s="3">
        <f t="shared" si="230"/>
        <v>69313.750000000015</v>
      </c>
      <c r="D358" s="2">
        <f t="shared" si="273"/>
        <v>114218.91020697916</v>
      </c>
      <c r="E358" s="9"/>
      <c r="N358" s="1">
        <v>51606</v>
      </c>
      <c r="O358" s="2">
        <f t="shared" si="225"/>
        <v>165</v>
      </c>
      <c r="P358" s="3">
        <f t="shared" si="263"/>
        <v>50160</v>
      </c>
      <c r="Q358" s="2">
        <f t="shared" si="242"/>
        <v>97228.234254753464</v>
      </c>
    </row>
    <row r="359" spans="1:17" x14ac:dyDescent="0.25">
      <c r="A359" s="1">
        <v>51636</v>
      </c>
      <c r="B359" s="2">
        <f t="shared" si="231"/>
        <v>165</v>
      </c>
      <c r="C359" s="3">
        <f t="shared" si="230"/>
        <v>69478.750000000015</v>
      </c>
      <c r="D359" s="2">
        <f t="shared" si="273"/>
        <v>114736.09740386734</v>
      </c>
      <c r="N359" s="1">
        <v>51636</v>
      </c>
      <c r="O359" s="2">
        <f t="shared" si="225"/>
        <v>165</v>
      </c>
      <c r="P359" s="3">
        <f t="shared" si="263"/>
        <v>50325</v>
      </c>
      <c r="Q359" s="2">
        <f t="shared" si="242"/>
        <v>97778.749140345186</v>
      </c>
    </row>
    <row r="360" spans="1:17" x14ac:dyDescent="0.25">
      <c r="A360" s="1">
        <v>51667</v>
      </c>
      <c r="B360" s="2">
        <f t="shared" si="231"/>
        <v>165</v>
      </c>
      <c r="C360" s="3">
        <f t="shared" si="230"/>
        <v>69643.750000000015</v>
      </c>
      <c r="D360" s="2">
        <f t="shared" si="273"/>
        <v>115254.87926127927</v>
      </c>
      <c r="N360" s="1">
        <v>51667</v>
      </c>
      <c r="O360" s="2">
        <f t="shared" si="225"/>
        <v>165</v>
      </c>
      <c r="P360" s="3">
        <f t="shared" si="263"/>
        <v>50490</v>
      </c>
      <c r="Q360" s="2">
        <f t="shared" si="242"/>
        <v>98331.443147359052</v>
      </c>
    </row>
    <row r="361" spans="1:17" x14ac:dyDescent="0.25">
      <c r="A361" s="1">
        <v>51697</v>
      </c>
      <c r="B361" s="2">
        <f t="shared" si="231"/>
        <v>165</v>
      </c>
      <c r="C361" s="3">
        <f t="shared" si="230"/>
        <v>69808.750000000015</v>
      </c>
      <c r="D361" s="2">
        <f t="shared" si="273"/>
        <v>115775.26069608489</v>
      </c>
      <c r="N361" s="1">
        <v>51697</v>
      </c>
      <c r="O361" s="2">
        <f t="shared" si="225"/>
        <v>165</v>
      </c>
      <c r="P361" s="3">
        <f t="shared" si="263"/>
        <v>50655</v>
      </c>
      <c r="Q361" s="2">
        <f t="shared" si="242"/>
        <v>98886.324901484011</v>
      </c>
    </row>
    <row r="362" spans="1:17" x14ac:dyDescent="0.25">
      <c r="A362" s="1">
        <v>51728</v>
      </c>
      <c r="B362" s="2">
        <f t="shared" si="231"/>
        <v>165</v>
      </c>
      <c r="C362" s="3">
        <f t="shared" si="230"/>
        <v>69973.750000000015</v>
      </c>
      <c r="D362" s="2">
        <f t="shared" si="273"/>
        <v>116297.24664031449</v>
      </c>
      <c r="N362" s="1">
        <v>51728</v>
      </c>
      <c r="O362" s="2">
        <f t="shared" si="225"/>
        <v>165</v>
      </c>
      <c r="P362" s="3">
        <f t="shared" si="263"/>
        <v>50820</v>
      </c>
      <c r="Q362" s="2">
        <f t="shared" si="242"/>
        <v>99443.403062552374</v>
      </c>
    </row>
    <row r="363" spans="1:17" x14ac:dyDescent="0.25">
      <c r="A363" s="1">
        <v>51759</v>
      </c>
      <c r="B363" s="2">
        <f t="shared" si="231"/>
        <v>165</v>
      </c>
      <c r="C363" s="3">
        <f t="shared" si="230"/>
        <v>70138.750000000015</v>
      </c>
      <c r="D363" s="2">
        <f t="shared" si="273"/>
        <v>116820.84204120547</v>
      </c>
      <c r="N363" s="1">
        <v>51759</v>
      </c>
      <c r="O363" s="2">
        <f t="shared" si="225"/>
        <v>165</v>
      </c>
      <c r="P363" s="3">
        <f t="shared" si="263"/>
        <v>50985</v>
      </c>
      <c r="Q363" s="2">
        <f t="shared" si="242"/>
        <v>100002.68632467497</v>
      </c>
    </row>
    <row r="364" spans="1:17" x14ac:dyDescent="0.25">
      <c r="A364" s="1">
        <v>51789</v>
      </c>
      <c r="B364" s="2">
        <f t="shared" si="231"/>
        <v>165</v>
      </c>
      <c r="C364" s="3">
        <f t="shared" si="230"/>
        <v>70303.750000000015</v>
      </c>
      <c r="D364" s="2">
        <f t="shared" si="273"/>
        <v>117346.05186124919</v>
      </c>
      <c r="N364" s="1">
        <v>51789</v>
      </c>
      <c r="O364" s="2">
        <f t="shared" si="225"/>
        <v>165</v>
      </c>
      <c r="P364" s="3">
        <f t="shared" si="263"/>
        <v>51150</v>
      </c>
      <c r="Q364" s="2">
        <f t="shared" si="242"/>
        <v>100564.18341637681</v>
      </c>
    </row>
    <row r="365" spans="1:17" x14ac:dyDescent="0.25">
      <c r="A365" s="1">
        <v>51820</v>
      </c>
      <c r="B365" s="2">
        <f t="shared" si="231"/>
        <v>165</v>
      </c>
      <c r="C365" s="3">
        <f t="shared" si="230"/>
        <v>70468.750000000015</v>
      </c>
      <c r="D365" s="2">
        <f t="shared" si="273"/>
        <v>117872.88107823805</v>
      </c>
      <c r="N365" s="1">
        <v>51820</v>
      </c>
      <c r="O365" s="2">
        <f t="shared" si="225"/>
        <v>165</v>
      </c>
      <c r="P365" s="3">
        <f t="shared" si="263"/>
        <v>51315</v>
      </c>
      <c r="Q365" s="2">
        <f t="shared" si="242"/>
        <v>101127.9031007333</v>
      </c>
    </row>
    <row r="366" spans="1:17" x14ac:dyDescent="0.25">
      <c r="A366" s="1">
        <v>51850</v>
      </c>
      <c r="B366" s="2">
        <f t="shared" si="231"/>
        <v>165</v>
      </c>
      <c r="C366" s="3">
        <f t="shared" ref="C366:C429" si="275">C365+B366</f>
        <v>70633.750000000015</v>
      </c>
      <c r="D366" s="2">
        <f t="shared" ref="D366" si="276">(D365+(B366+B367+B368)*(1-$D$2))*(1+$C$3/12)</f>
        <v>119167.54144425844</v>
      </c>
      <c r="N366" s="1">
        <v>51850</v>
      </c>
      <c r="O366" s="2">
        <f t="shared" si="225"/>
        <v>165</v>
      </c>
      <c r="P366" s="3">
        <f t="shared" si="263"/>
        <v>51480</v>
      </c>
      <c r="Q366" s="2">
        <f t="shared" si="242"/>
        <v>101693.85417550703</v>
      </c>
    </row>
    <row r="367" spans="1:17" x14ac:dyDescent="0.25">
      <c r="A367" s="1"/>
      <c r="B367" s="2">
        <f t="shared" ref="B367" si="277">MIN((1-($G$3-SUM(B354:B366)-$G$2)/($G$3-$G$2)),1)*$G$2</f>
        <v>175</v>
      </c>
      <c r="C367" s="3">
        <f t="shared" si="275"/>
        <v>70808.750000000015</v>
      </c>
      <c r="D367" s="2"/>
      <c r="E367" s="3">
        <f>MAX(MIN(SUM(B354:B366),1925)*$I$2-B367,0)</f>
        <v>591.15000000000009</v>
      </c>
      <c r="F367" s="3">
        <f>F353+E367</f>
        <v>15369.899999999994</v>
      </c>
      <c r="G367" s="3">
        <f t="shared" ref="G367" si="278">G353+B367</f>
        <v>4550</v>
      </c>
      <c r="N367" s="1"/>
      <c r="O367" s="2"/>
      <c r="P367" s="3"/>
      <c r="Q367" s="2"/>
    </row>
    <row r="368" spans="1:17" x14ac:dyDescent="0.25">
      <c r="A368" s="1"/>
      <c r="B368" s="2">
        <f t="shared" ref="B368" si="279">E367</f>
        <v>591.15000000000009</v>
      </c>
      <c r="C368" s="3">
        <f t="shared" si="275"/>
        <v>71399.900000000009</v>
      </c>
      <c r="D368" s="2"/>
      <c r="E368" s="3"/>
      <c r="F368" s="3"/>
      <c r="G368" s="3"/>
      <c r="N368" s="1"/>
      <c r="O368" s="2"/>
      <c r="P368" s="3"/>
      <c r="Q368" s="2"/>
    </row>
    <row r="369" spans="1:17" x14ac:dyDescent="0.25">
      <c r="A369" s="1">
        <v>51881</v>
      </c>
      <c r="B369" s="2">
        <f t="shared" ref="B369:B432" si="280">$B$2</f>
        <v>165</v>
      </c>
      <c r="C369" s="3">
        <f t="shared" si="275"/>
        <v>71564.900000000009</v>
      </c>
      <c r="D369" s="2">
        <f t="shared" ref="D369" si="281">(D366+B369*(1-$D$2))*(1+$C$3/12)</f>
        <v>119699.98692079491</v>
      </c>
      <c r="N369" s="1">
        <v>51881</v>
      </c>
      <c r="O369" s="2">
        <f t="shared" ref="O369:O436" si="282">$B$2</f>
        <v>165</v>
      </c>
      <c r="P369" s="3">
        <f t="shared" ref="P369" si="283">P366+O369</f>
        <v>51645</v>
      </c>
      <c r="Q369" s="2">
        <f t="shared" ref="Q369" si="284">(Q366+O369*(1-$P$2))*(1+$O$3/12)</f>
        <v>102262.04547328508</v>
      </c>
    </row>
    <row r="370" spans="1:17" x14ac:dyDescent="0.25">
      <c r="A370" s="1">
        <v>51912</v>
      </c>
      <c r="B370" s="2">
        <f t="shared" si="280"/>
        <v>165</v>
      </c>
      <c r="C370" s="3">
        <f t="shared" si="275"/>
        <v>71729.900000000009</v>
      </c>
      <c r="D370" s="2">
        <f t="shared" ref="D370:D379" si="285">(D369+B370*(1-$D$2))*(1+$C$3/12)</f>
        <v>120234.07410421736</v>
      </c>
      <c r="N370" s="1">
        <v>51912</v>
      </c>
      <c r="O370" s="2">
        <f t="shared" si="282"/>
        <v>165</v>
      </c>
      <c r="P370" s="3">
        <f t="shared" si="263"/>
        <v>51810</v>
      </c>
      <c r="Q370" s="2">
        <f t="shared" ref="Q370" si="286">(Q369+O370*(1-$P$2))*(1+$O$3/12)</f>
        <v>102832.48586161682</v>
      </c>
    </row>
    <row r="371" spans="1:17" x14ac:dyDescent="0.25">
      <c r="A371" s="1">
        <v>51940</v>
      </c>
      <c r="B371" s="2">
        <f t="shared" si="280"/>
        <v>165</v>
      </c>
      <c r="C371" s="3">
        <f t="shared" si="275"/>
        <v>71894.900000000009</v>
      </c>
      <c r="D371" s="2">
        <f t="shared" si="285"/>
        <v>120769.80805645537</v>
      </c>
      <c r="N371" s="1">
        <v>51940</v>
      </c>
      <c r="O371" s="2">
        <f t="shared" si="282"/>
        <v>165</v>
      </c>
      <c r="P371" s="3">
        <f t="shared" si="263"/>
        <v>51975</v>
      </c>
      <c r="Q371" s="2">
        <f t="shared" si="242"/>
        <v>103405.18424315238</v>
      </c>
    </row>
    <row r="372" spans="1:17" x14ac:dyDescent="0.25">
      <c r="A372" s="1">
        <v>51971</v>
      </c>
      <c r="B372" s="2">
        <f t="shared" si="280"/>
        <v>165</v>
      </c>
      <c r="C372" s="3">
        <f t="shared" si="275"/>
        <v>72059.900000000009</v>
      </c>
      <c r="D372" s="2">
        <f t="shared" si="285"/>
        <v>121307.19385504611</v>
      </c>
      <c r="E372" s="9"/>
      <c r="N372" s="1">
        <v>51971</v>
      </c>
      <c r="O372" s="2">
        <f t="shared" si="282"/>
        <v>165</v>
      </c>
      <c r="P372" s="3">
        <f t="shared" si="263"/>
        <v>52140</v>
      </c>
      <c r="Q372" s="2">
        <f t="shared" si="242"/>
        <v>103980.14955578152</v>
      </c>
    </row>
    <row r="373" spans="1:17" x14ac:dyDescent="0.25">
      <c r="A373" s="1">
        <v>52001</v>
      </c>
      <c r="B373" s="2">
        <f t="shared" si="280"/>
        <v>165</v>
      </c>
      <c r="C373" s="3">
        <f t="shared" si="275"/>
        <v>72224.900000000009</v>
      </c>
      <c r="D373" s="2">
        <f t="shared" si="285"/>
        <v>121846.2365931825</v>
      </c>
      <c r="N373" s="1">
        <v>52001</v>
      </c>
      <c r="O373" s="2">
        <f t="shared" si="282"/>
        <v>165</v>
      </c>
      <c r="P373" s="3">
        <f t="shared" si="263"/>
        <v>52305</v>
      </c>
      <c r="Q373" s="2">
        <f t="shared" si="242"/>
        <v>104557.39077277316</v>
      </c>
    </row>
    <row r="374" spans="1:17" x14ac:dyDescent="0.25">
      <c r="A374" s="1">
        <v>52032</v>
      </c>
      <c r="B374" s="2">
        <f t="shared" si="280"/>
        <v>165</v>
      </c>
      <c r="C374" s="3">
        <f t="shared" si="275"/>
        <v>72389.900000000009</v>
      </c>
      <c r="D374" s="2">
        <f t="shared" si="285"/>
        <v>122386.94137976148</v>
      </c>
      <c r="N374" s="1">
        <v>52032</v>
      </c>
      <c r="O374" s="2">
        <f t="shared" si="282"/>
        <v>165</v>
      </c>
      <c r="P374" s="3">
        <f t="shared" si="263"/>
        <v>52470</v>
      </c>
      <c r="Q374" s="2">
        <f t="shared" si="242"/>
        <v>105136.91690291539</v>
      </c>
    </row>
    <row r="375" spans="1:17" x14ac:dyDescent="0.25">
      <c r="A375" s="1">
        <v>52062</v>
      </c>
      <c r="B375" s="2">
        <f t="shared" si="280"/>
        <v>165</v>
      </c>
      <c r="C375" s="3">
        <f t="shared" si="275"/>
        <v>72554.900000000009</v>
      </c>
      <c r="D375" s="2">
        <f t="shared" si="285"/>
        <v>122929.31333943242</v>
      </c>
      <c r="N375" s="1">
        <v>52062</v>
      </c>
      <c r="O375" s="2">
        <f t="shared" si="282"/>
        <v>165</v>
      </c>
      <c r="P375" s="3">
        <f t="shared" si="263"/>
        <v>52635</v>
      </c>
      <c r="Q375" s="2">
        <f t="shared" si="242"/>
        <v>105718.73699065609</v>
      </c>
    </row>
    <row r="376" spans="1:17" x14ac:dyDescent="0.25">
      <c r="A376" s="1">
        <v>52093</v>
      </c>
      <c r="B376" s="2">
        <f t="shared" si="280"/>
        <v>165</v>
      </c>
      <c r="C376" s="3">
        <f t="shared" si="275"/>
        <v>72719.900000000009</v>
      </c>
      <c r="D376" s="2">
        <f t="shared" si="285"/>
        <v>123473.35761264568</v>
      </c>
      <c r="N376" s="1">
        <v>52093</v>
      </c>
      <c r="O376" s="2">
        <f t="shared" si="282"/>
        <v>165</v>
      </c>
      <c r="P376" s="3">
        <f t="shared" si="263"/>
        <v>52800</v>
      </c>
      <c r="Q376" s="2">
        <f t="shared" si="242"/>
        <v>106302.8601162441</v>
      </c>
    </row>
    <row r="377" spans="1:17" x14ac:dyDescent="0.25">
      <c r="A377" s="1">
        <v>52124</v>
      </c>
      <c r="B377" s="2">
        <f t="shared" si="280"/>
        <v>165</v>
      </c>
      <c r="C377" s="3">
        <f t="shared" si="275"/>
        <v>72884.900000000009</v>
      </c>
      <c r="D377" s="2">
        <f t="shared" si="285"/>
        <v>124019.07935570134</v>
      </c>
      <c r="N377" s="1">
        <v>52124</v>
      </c>
      <c r="O377" s="2">
        <f t="shared" si="282"/>
        <v>165</v>
      </c>
      <c r="P377" s="3">
        <f t="shared" si="263"/>
        <v>52965</v>
      </c>
      <c r="Q377" s="2">
        <f t="shared" si="242"/>
        <v>106889.2953958709</v>
      </c>
    </row>
    <row r="378" spans="1:17" x14ac:dyDescent="0.25">
      <c r="A378" s="1">
        <v>52154</v>
      </c>
      <c r="B378" s="2">
        <f t="shared" si="280"/>
        <v>165</v>
      </c>
      <c r="C378" s="3">
        <f t="shared" si="275"/>
        <v>73049.900000000009</v>
      </c>
      <c r="D378" s="2">
        <f t="shared" si="285"/>
        <v>124566.48374079808</v>
      </c>
      <c r="N378" s="1">
        <v>52154</v>
      </c>
      <c r="O378" s="2">
        <f t="shared" si="282"/>
        <v>165</v>
      </c>
      <c r="P378" s="3">
        <f t="shared" si="263"/>
        <v>53130</v>
      </c>
      <c r="Q378" s="2">
        <f t="shared" ref="Q378:Q380" si="287">(Q377+O378*(1-$P$2))*(1+$O$3/12)</f>
        <v>107478.05198181288</v>
      </c>
    </row>
    <row r="379" spans="1:17" x14ac:dyDescent="0.25">
      <c r="A379" s="1">
        <v>52185</v>
      </c>
      <c r="B379" s="2">
        <f t="shared" si="280"/>
        <v>165</v>
      </c>
      <c r="C379" s="3">
        <f t="shared" si="275"/>
        <v>73214.900000000009</v>
      </c>
      <c r="D379" s="2">
        <f t="shared" si="285"/>
        <v>125115.57595608222</v>
      </c>
      <c r="N379" s="1">
        <v>52185</v>
      </c>
      <c r="O379" s="2">
        <f t="shared" si="282"/>
        <v>165</v>
      </c>
      <c r="P379" s="3">
        <f t="shared" si="263"/>
        <v>53295</v>
      </c>
      <c r="Q379" s="2">
        <f t="shared" si="287"/>
        <v>108069.13906257422</v>
      </c>
    </row>
    <row r="380" spans="1:17" x14ac:dyDescent="0.25">
      <c r="A380" s="1">
        <v>52215</v>
      </c>
      <c r="B380" s="2">
        <f t="shared" si="280"/>
        <v>165</v>
      </c>
      <c r="C380" s="3">
        <f t="shared" si="275"/>
        <v>73379.900000000009</v>
      </c>
      <c r="D380" s="2">
        <f t="shared" ref="D380" si="288">(D379+(B380+B381+B382)*(1-$D$2))*(1+$C$3/12)</f>
        <v>126432.56796464263</v>
      </c>
      <c r="N380" s="1">
        <v>52215</v>
      </c>
      <c r="O380" s="2">
        <f t="shared" si="282"/>
        <v>165</v>
      </c>
      <c r="P380" s="3">
        <f t="shared" si="263"/>
        <v>53460</v>
      </c>
      <c r="Q380" s="2">
        <f t="shared" si="287"/>
        <v>108662.56586303024</v>
      </c>
    </row>
    <row r="381" spans="1:17" x14ac:dyDescent="0.25">
      <c r="A381" s="1"/>
      <c r="B381" s="2">
        <f t="shared" ref="B381" si="289">MIN((1-($G$3-SUM(B368:B380)-$G$2)/($G$3-$G$2)),1)*$G$2</f>
        <v>175</v>
      </c>
      <c r="C381" s="3">
        <f t="shared" si="275"/>
        <v>73554.900000000009</v>
      </c>
      <c r="D381" s="2"/>
      <c r="E381" s="3">
        <f>MAX(MIN(SUM(B368:B380),1925)*$I$2-B381,0)</f>
        <v>591.15000000000009</v>
      </c>
      <c r="F381" s="3">
        <f>F367+E381</f>
        <v>15961.049999999994</v>
      </c>
      <c r="G381" s="3">
        <f t="shared" ref="G381" si="290">G367+B381</f>
        <v>4725</v>
      </c>
      <c r="N381" s="1"/>
      <c r="O381" s="2"/>
      <c r="P381" s="3"/>
      <c r="Q381" s="2"/>
    </row>
    <row r="382" spans="1:17" x14ac:dyDescent="0.25">
      <c r="A382" s="1"/>
      <c r="B382" s="2">
        <f t="shared" ref="B382" si="291">E381</f>
        <v>591.15000000000009</v>
      </c>
      <c r="C382" s="3">
        <f t="shared" si="275"/>
        <v>74146.05</v>
      </c>
      <c r="D382" s="2"/>
      <c r="E382" s="3"/>
      <c r="F382" s="3"/>
      <c r="G382" s="3"/>
      <c r="N382" s="1"/>
      <c r="O382" s="2"/>
      <c r="P382" s="3"/>
      <c r="Q382" s="2"/>
    </row>
    <row r="383" spans="1:17" x14ac:dyDescent="0.25">
      <c r="A383" s="1">
        <v>52246</v>
      </c>
      <c r="B383" s="2">
        <f t="shared" ref="B383" si="292">$B$2</f>
        <v>165</v>
      </c>
      <c r="C383" s="3">
        <f t="shared" si="275"/>
        <v>74311.05</v>
      </c>
      <c r="D383" s="2">
        <f t="shared" ref="D383" si="293">(D380+B383*(1-$D$2))*(1+$C$3/12)</f>
        <v>126987.41393961695</v>
      </c>
      <c r="N383" s="1">
        <v>52246</v>
      </c>
      <c r="O383" s="2">
        <f t="shared" ref="O383:O450" si="294">$B$2</f>
        <v>165</v>
      </c>
      <c r="P383" s="3">
        <f t="shared" ref="P383" si="295">P380+O383</f>
        <v>53625</v>
      </c>
      <c r="Q383" s="2">
        <f t="shared" ref="Q383" si="296">(Q380+O383*(1-$P$2))*(1+$O$3/12)</f>
        <v>109258.3416445714</v>
      </c>
    </row>
    <row r="384" spans="1:17" x14ac:dyDescent="0.25">
      <c r="A384" s="1">
        <v>52277</v>
      </c>
      <c r="B384" s="2">
        <f t="shared" si="280"/>
        <v>165</v>
      </c>
      <c r="C384" s="3">
        <f t="shared" si="275"/>
        <v>74476.05</v>
      </c>
      <c r="D384" s="2">
        <f t="shared" ref="D384:D393" si="297">(D383+B384*(1-$D$2))*(1+$C$3/12)</f>
        <v>127543.97068968078</v>
      </c>
      <c r="N384" s="1">
        <v>52277</v>
      </c>
      <c r="O384" s="2">
        <f t="shared" si="294"/>
        <v>165</v>
      </c>
      <c r="P384" s="3">
        <f t="shared" si="263"/>
        <v>53790</v>
      </c>
      <c r="Q384" s="2">
        <f t="shared" ref="Q384:Q447" si="298">(Q383+O384*(1-$P$2))*(1+$O$3/12)</f>
        <v>109856.47570524782</v>
      </c>
    </row>
    <row r="385" spans="1:17" x14ac:dyDescent="0.25">
      <c r="A385" s="1">
        <v>52305</v>
      </c>
      <c r="B385" s="2">
        <f t="shared" si="280"/>
        <v>165</v>
      </c>
      <c r="C385" s="3">
        <f t="shared" si="275"/>
        <v>74641.05</v>
      </c>
      <c r="D385" s="2">
        <f t="shared" si="297"/>
        <v>128102.24348972396</v>
      </c>
      <c r="N385" s="1">
        <v>52305</v>
      </c>
      <c r="O385" s="2">
        <f t="shared" si="294"/>
        <v>165</v>
      </c>
      <c r="P385" s="3">
        <f t="shared" si="263"/>
        <v>53955</v>
      </c>
      <c r="Q385" s="2">
        <f t="shared" si="298"/>
        <v>110456.97737991443</v>
      </c>
    </row>
    <row r="386" spans="1:17" x14ac:dyDescent="0.25">
      <c r="A386" s="1">
        <v>52336</v>
      </c>
      <c r="B386" s="2">
        <f t="shared" si="280"/>
        <v>165</v>
      </c>
      <c r="C386" s="3">
        <f t="shared" si="275"/>
        <v>74806.05</v>
      </c>
      <c r="D386" s="2">
        <f t="shared" si="297"/>
        <v>128662.23763090061</v>
      </c>
      <c r="E386" s="9"/>
      <c r="N386" s="1">
        <v>52336</v>
      </c>
      <c r="O386" s="2">
        <f t="shared" si="294"/>
        <v>165</v>
      </c>
      <c r="P386" s="3">
        <f t="shared" si="263"/>
        <v>54120</v>
      </c>
      <c r="Q386" s="2">
        <f t="shared" si="298"/>
        <v>111059.85604037659</v>
      </c>
    </row>
    <row r="387" spans="1:17" x14ac:dyDescent="0.25">
      <c r="A387" s="1">
        <v>52366</v>
      </c>
      <c r="B387" s="2">
        <f t="shared" si="280"/>
        <v>165</v>
      </c>
      <c r="C387" s="3">
        <f t="shared" si="275"/>
        <v>74971.05</v>
      </c>
      <c r="D387" s="2">
        <f t="shared" si="297"/>
        <v>129223.95842067922</v>
      </c>
      <c r="N387" s="1">
        <v>52366</v>
      </c>
      <c r="O387" s="2">
        <f t="shared" si="294"/>
        <v>165</v>
      </c>
      <c r="P387" s="3">
        <f t="shared" si="263"/>
        <v>54285</v>
      </c>
      <c r="Q387" s="2">
        <f t="shared" si="298"/>
        <v>111665.12109553641</v>
      </c>
    </row>
    <row r="388" spans="1:17" x14ac:dyDescent="0.25">
      <c r="A388" s="1">
        <v>52397</v>
      </c>
      <c r="B388" s="2">
        <f t="shared" si="280"/>
        <v>165</v>
      </c>
      <c r="C388" s="3">
        <f t="shared" si="275"/>
        <v>75136.05</v>
      </c>
      <c r="D388" s="2">
        <f t="shared" si="297"/>
        <v>129787.41118289299</v>
      </c>
      <c r="N388" s="1">
        <v>52397</v>
      </c>
      <c r="O388" s="2">
        <f t="shared" si="294"/>
        <v>165</v>
      </c>
      <c r="P388" s="3">
        <f t="shared" si="263"/>
        <v>54450</v>
      </c>
      <c r="Q388" s="2">
        <f t="shared" si="298"/>
        <v>112272.78199153957</v>
      </c>
    </row>
    <row r="389" spans="1:17" x14ac:dyDescent="0.25">
      <c r="A389" s="1">
        <v>52427</v>
      </c>
      <c r="B389" s="2">
        <f t="shared" si="280"/>
        <v>165</v>
      </c>
      <c r="C389" s="3">
        <f t="shared" si="275"/>
        <v>75301.05</v>
      </c>
      <c r="D389" s="2">
        <f t="shared" si="297"/>
        <v>130352.60125779024</v>
      </c>
      <c r="N389" s="1">
        <v>52427</v>
      </c>
      <c r="O389" s="2">
        <f t="shared" si="294"/>
        <v>165</v>
      </c>
      <c r="P389" s="3">
        <f t="shared" si="263"/>
        <v>54615</v>
      </c>
      <c r="Q389" s="2">
        <f t="shared" si="298"/>
        <v>112882.84821192274</v>
      </c>
    </row>
    <row r="390" spans="1:17" x14ac:dyDescent="0.25">
      <c r="A390" s="1">
        <v>52458</v>
      </c>
      <c r="B390" s="2">
        <f t="shared" si="280"/>
        <v>165</v>
      </c>
      <c r="C390" s="3">
        <f t="shared" si="275"/>
        <v>75466.05</v>
      </c>
      <c r="D390" s="2">
        <f t="shared" si="297"/>
        <v>130919.5340020851</v>
      </c>
      <c r="N390" s="1">
        <v>52458</v>
      </c>
      <c r="O390" s="2">
        <f t="shared" si="294"/>
        <v>165</v>
      </c>
      <c r="P390" s="3">
        <f t="shared" si="263"/>
        <v>54780</v>
      </c>
      <c r="Q390" s="2">
        <f t="shared" si="298"/>
        <v>113495.3292777616</v>
      </c>
    </row>
    <row r="391" spans="1:17" x14ac:dyDescent="0.25">
      <c r="A391" s="1">
        <v>52489</v>
      </c>
      <c r="B391" s="2">
        <f t="shared" si="280"/>
        <v>165</v>
      </c>
      <c r="C391" s="3">
        <f t="shared" si="275"/>
        <v>75631.05</v>
      </c>
      <c r="D391" s="2">
        <f t="shared" si="297"/>
        <v>131488.2147890082</v>
      </c>
      <c r="N391" s="1">
        <v>52489</v>
      </c>
      <c r="O391" s="2">
        <f t="shared" si="294"/>
        <v>165</v>
      </c>
      <c r="P391" s="3">
        <f t="shared" si="263"/>
        <v>54945</v>
      </c>
      <c r="Q391" s="2">
        <f t="shared" si="298"/>
        <v>114110.2347478194</v>
      </c>
    </row>
    <row r="392" spans="1:17" x14ac:dyDescent="0.25">
      <c r="A392" s="1">
        <v>52519</v>
      </c>
      <c r="B392" s="2">
        <f t="shared" si="280"/>
        <v>165</v>
      </c>
      <c r="C392" s="3">
        <f t="shared" si="275"/>
        <v>75796.05</v>
      </c>
      <c r="D392" s="2">
        <f t="shared" si="297"/>
        <v>132058.64900835764</v>
      </c>
      <c r="N392" s="1">
        <v>52519</v>
      </c>
      <c r="O392" s="2">
        <f t="shared" si="294"/>
        <v>165</v>
      </c>
      <c r="P392" s="3">
        <f t="shared" si="263"/>
        <v>55110</v>
      </c>
      <c r="Q392" s="2">
        <f t="shared" si="298"/>
        <v>114727.57421869617</v>
      </c>
    </row>
    <row r="393" spans="1:17" x14ac:dyDescent="0.25">
      <c r="A393" s="1">
        <v>52550</v>
      </c>
      <c r="B393" s="2">
        <f t="shared" si="280"/>
        <v>165</v>
      </c>
      <c r="C393" s="3">
        <f t="shared" si="275"/>
        <v>75961.05</v>
      </c>
      <c r="D393" s="2">
        <f t="shared" si="297"/>
        <v>132630.84206655007</v>
      </c>
      <c r="N393" s="1">
        <v>52550</v>
      </c>
      <c r="O393" s="2">
        <f t="shared" si="294"/>
        <v>165</v>
      </c>
      <c r="P393" s="3">
        <f t="shared" si="263"/>
        <v>55275</v>
      </c>
      <c r="Q393" s="2">
        <f t="shared" si="298"/>
        <v>115347.35732497851</v>
      </c>
    </row>
    <row r="394" spans="1:17" x14ac:dyDescent="0.25">
      <c r="A394" s="1">
        <v>52580</v>
      </c>
      <c r="B394" s="2">
        <f t="shared" si="280"/>
        <v>165</v>
      </c>
      <c r="C394" s="3">
        <f t="shared" si="275"/>
        <v>76126.05</v>
      </c>
      <c r="D394" s="2">
        <f t="shared" ref="D394" si="299">(D393+(B394+B395+B396)*(1-$D$2))*(1+$C$3/12)</f>
        <v>133971.00614561778</v>
      </c>
      <c r="N394" s="1">
        <v>52580</v>
      </c>
      <c r="O394" s="2">
        <f t="shared" si="294"/>
        <v>165</v>
      </c>
      <c r="P394" s="3">
        <f t="shared" si="263"/>
        <v>55440</v>
      </c>
      <c r="Q394" s="2">
        <f t="shared" si="298"/>
        <v>115969.59373938988</v>
      </c>
    </row>
    <row r="395" spans="1:17" x14ac:dyDescent="0.25">
      <c r="A395" s="1"/>
      <c r="B395" s="2">
        <f t="shared" ref="B395" si="300">MIN((1-($G$3-SUM(B382:B394)-$G$2)/($G$3-$G$2)),1)*$G$2</f>
        <v>175</v>
      </c>
      <c r="C395" s="3">
        <f t="shared" si="275"/>
        <v>76301.05</v>
      </c>
      <c r="D395" s="2"/>
      <c r="E395" s="3">
        <f>MAX(MIN(SUM(B382:B394),1925)*$I$2-B395,0)</f>
        <v>591.15000000000009</v>
      </c>
      <c r="F395" s="3">
        <f>F381+E395</f>
        <v>16552.199999999993</v>
      </c>
      <c r="G395" s="3">
        <f t="shared" ref="G395" si="301">G381+B395</f>
        <v>4900</v>
      </c>
      <c r="N395" s="1"/>
      <c r="O395" s="2"/>
      <c r="P395" s="3"/>
      <c r="Q395" s="2"/>
    </row>
    <row r="396" spans="1:17" x14ac:dyDescent="0.25">
      <c r="A396" s="1"/>
      <c r="B396" s="2">
        <f t="shared" ref="B396" si="302">E395</f>
        <v>591.15000000000009</v>
      </c>
      <c r="C396" s="3">
        <f t="shared" si="275"/>
        <v>76892.2</v>
      </c>
      <c r="D396" s="2"/>
      <c r="E396" s="3"/>
      <c r="F396" s="3"/>
      <c r="G396" s="3"/>
      <c r="N396" s="1"/>
      <c r="O396" s="2"/>
      <c r="P396" s="3"/>
      <c r="Q396" s="2"/>
    </row>
    <row r="397" spans="1:17" x14ac:dyDescent="0.25">
      <c r="A397" s="1">
        <v>52611</v>
      </c>
      <c r="B397" s="2">
        <f t="shared" ref="B397" si="303">$B$2</f>
        <v>165</v>
      </c>
      <c r="C397" s="3">
        <f t="shared" si="275"/>
        <v>77057.2</v>
      </c>
      <c r="D397" s="2">
        <f t="shared" ref="D397" si="304">(D394+B397*(1-$D$2))*(1+$C$3/12)</f>
        <v>134549.09563831676</v>
      </c>
      <c r="N397" s="1">
        <v>52611</v>
      </c>
      <c r="O397" s="2">
        <f t="shared" ref="O397" si="305">$B$2</f>
        <v>165</v>
      </c>
      <c r="P397" s="3">
        <f t="shared" ref="P397" si="306">P394+O397</f>
        <v>55605</v>
      </c>
      <c r="Q397" s="2">
        <f t="shared" ref="Q397" si="307">(Q394+O397*(1-$P$2))*(1+$O$3/12)</f>
        <v>116594.29317294163</v>
      </c>
    </row>
    <row r="398" spans="1:17" x14ac:dyDescent="0.25">
      <c r="A398" s="1">
        <v>52642</v>
      </c>
      <c r="B398" s="2">
        <f t="shared" si="280"/>
        <v>165</v>
      </c>
      <c r="C398" s="3">
        <f t="shared" si="275"/>
        <v>77222.2</v>
      </c>
      <c r="D398" s="2">
        <f t="shared" ref="D398:D407" si="308">(D397+B398*(1-$D$2))*(1+$C$3/12)</f>
        <v>135128.96757361825</v>
      </c>
      <c r="N398" s="1">
        <v>52642</v>
      </c>
      <c r="O398" s="2">
        <f t="shared" si="282"/>
        <v>165</v>
      </c>
      <c r="P398" s="3">
        <f t="shared" si="263"/>
        <v>55770</v>
      </c>
      <c r="Q398" s="2">
        <f t="shared" ref="Q398" si="309">(Q397+O398*(1-$P$2))*(1+$O$3/12)</f>
        <v>117221.46537508452</v>
      </c>
    </row>
    <row r="399" spans="1:17" x14ac:dyDescent="0.25">
      <c r="A399" s="1">
        <v>52671</v>
      </c>
      <c r="B399" s="2">
        <f t="shared" si="280"/>
        <v>165</v>
      </c>
      <c r="C399" s="3">
        <f t="shared" si="275"/>
        <v>77387.199999999997</v>
      </c>
      <c r="D399" s="2">
        <f t="shared" si="308"/>
        <v>135710.62744738691</v>
      </c>
      <c r="N399" s="1">
        <v>52671</v>
      </c>
      <c r="O399" s="2">
        <f t="shared" si="282"/>
        <v>165</v>
      </c>
      <c r="P399" s="3">
        <f t="shared" si="263"/>
        <v>55935</v>
      </c>
      <c r="Q399" s="2">
        <f t="shared" si="298"/>
        <v>117851.12013386088</v>
      </c>
    </row>
    <row r="400" spans="1:17" x14ac:dyDescent="0.25">
      <c r="A400" s="1">
        <v>52702</v>
      </c>
      <c r="B400" s="2">
        <f t="shared" si="280"/>
        <v>165</v>
      </c>
      <c r="C400" s="3">
        <f t="shared" si="275"/>
        <v>77552.2</v>
      </c>
      <c r="D400" s="2">
        <f t="shared" si="308"/>
        <v>136294.08077243302</v>
      </c>
      <c r="E400" s="9"/>
      <c r="N400" s="1">
        <v>52702</v>
      </c>
      <c r="O400" s="2">
        <f t="shared" si="282"/>
        <v>165</v>
      </c>
      <c r="P400" s="3">
        <f t="shared" si="263"/>
        <v>56100</v>
      </c>
      <c r="Q400" s="2">
        <f t="shared" si="298"/>
        <v>118483.26727605741</v>
      </c>
    </row>
    <row r="401" spans="1:17" x14ac:dyDescent="0.25">
      <c r="A401" s="1">
        <v>52732</v>
      </c>
      <c r="B401" s="2">
        <f t="shared" si="280"/>
        <v>165</v>
      </c>
      <c r="C401" s="3">
        <f t="shared" si="275"/>
        <v>77717.2</v>
      </c>
      <c r="D401" s="2">
        <f t="shared" si="308"/>
        <v>136879.3330785647</v>
      </c>
      <c r="N401" s="1">
        <v>52732</v>
      </c>
      <c r="O401" s="2">
        <f t="shared" si="282"/>
        <v>165</v>
      </c>
      <c r="P401" s="3">
        <f t="shared" si="263"/>
        <v>56265</v>
      </c>
      <c r="Q401" s="2">
        <f t="shared" si="298"/>
        <v>119117.91666735846</v>
      </c>
    </row>
    <row r="402" spans="1:17" x14ac:dyDescent="0.25">
      <c r="A402" s="1">
        <v>52763</v>
      </c>
      <c r="B402" s="2">
        <f t="shared" si="280"/>
        <v>165</v>
      </c>
      <c r="C402" s="3">
        <f t="shared" si="275"/>
        <v>77882.2</v>
      </c>
      <c r="D402" s="2">
        <f t="shared" si="308"/>
        <v>137466.38991264027</v>
      </c>
      <c r="N402" s="1">
        <v>52763</v>
      </c>
      <c r="O402" s="2">
        <f t="shared" si="282"/>
        <v>165</v>
      </c>
      <c r="P402" s="3">
        <f t="shared" si="263"/>
        <v>56430</v>
      </c>
      <c r="Q402" s="2">
        <f t="shared" si="298"/>
        <v>119755.07821250007</v>
      </c>
    </row>
    <row r="403" spans="1:17" x14ac:dyDescent="0.25">
      <c r="A403" s="1">
        <v>52793</v>
      </c>
      <c r="B403" s="2">
        <f t="shared" si="280"/>
        <v>165</v>
      </c>
      <c r="C403" s="3">
        <f t="shared" si="275"/>
        <v>78047.199999999997</v>
      </c>
      <c r="D403" s="2">
        <f t="shared" si="308"/>
        <v>138055.2568386209</v>
      </c>
      <c r="N403" s="1">
        <v>52793</v>
      </c>
      <c r="O403" s="2">
        <f t="shared" si="282"/>
        <v>165</v>
      </c>
      <c r="P403" s="3">
        <f t="shared" si="263"/>
        <v>56595</v>
      </c>
      <c r="Q403" s="2">
        <f t="shared" si="298"/>
        <v>120394.76185542454</v>
      </c>
    </row>
    <row r="404" spans="1:17" x14ac:dyDescent="0.25">
      <c r="A404" s="1">
        <v>52824</v>
      </c>
      <c r="B404" s="2">
        <f t="shared" si="280"/>
        <v>165</v>
      </c>
      <c r="C404" s="3">
        <f t="shared" si="275"/>
        <v>78212.2</v>
      </c>
      <c r="D404" s="2">
        <f t="shared" si="308"/>
        <v>138645.93943762331</v>
      </c>
      <c r="N404" s="1">
        <v>52824</v>
      </c>
      <c r="O404" s="2">
        <f t="shared" si="282"/>
        <v>165</v>
      </c>
      <c r="P404" s="3">
        <f t="shared" si="263"/>
        <v>56760</v>
      </c>
      <c r="Q404" s="2">
        <f t="shared" si="298"/>
        <v>121036.9775794356</v>
      </c>
    </row>
    <row r="405" spans="1:17" x14ac:dyDescent="0.25">
      <c r="A405" s="1">
        <v>52855</v>
      </c>
      <c r="B405" s="2">
        <f t="shared" si="280"/>
        <v>165</v>
      </c>
      <c r="C405" s="3">
        <f t="shared" si="275"/>
        <v>78377.2</v>
      </c>
      <c r="D405" s="2">
        <f t="shared" si="308"/>
        <v>139238.44330797266</v>
      </c>
      <c r="N405" s="1">
        <v>52855</v>
      </c>
      <c r="O405" s="2">
        <f t="shared" si="282"/>
        <v>165</v>
      </c>
      <c r="P405" s="3">
        <f t="shared" si="263"/>
        <v>56925</v>
      </c>
      <c r="Q405" s="2">
        <f t="shared" si="298"/>
        <v>121681.73540735419</v>
      </c>
    </row>
    <row r="406" spans="1:17" x14ac:dyDescent="0.25">
      <c r="A406" s="1">
        <v>52885</v>
      </c>
      <c r="B406" s="2">
        <f t="shared" si="280"/>
        <v>165</v>
      </c>
      <c r="C406" s="3">
        <f t="shared" si="275"/>
        <v>78542.2</v>
      </c>
      <c r="D406" s="2">
        <f t="shared" si="308"/>
        <v>139832.77406525557</v>
      </c>
      <c r="N406" s="1">
        <v>52885</v>
      </c>
      <c r="O406" s="2">
        <f t="shared" si="282"/>
        <v>165</v>
      </c>
      <c r="P406" s="3">
        <f t="shared" si="263"/>
        <v>57090</v>
      </c>
      <c r="Q406" s="2">
        <f t="shared" si="298"/>
        <v>122329.04540167497</v>
      </c>
    </row>
    <row r="407" spans="1:17" x14ac:dyDescent="0.25">
      <c r="A407" s="1">
        <v>52916</v>
      </c>
      <c r="B407" s="2">
        <f t="shared" si="280"/>
        <v>165</v>
      </c>
      <c r="C407" s="3">
        <f t="shared" si="275"/>
        <v>78707.199999999997</v>
      </c>
      <c r="D407" s="2">
        <f t="shared" si="308"/>
        <v>140428.93734237345</v>
      </c>
      <c r="N407" s="1">
        <v>52916</v>
      </c>
      <c r="O407" s="2">
        <f t="shared" si="282"/>
        <v>165</v>
      </c>
      <c r="P407" s="3">
        <f t="shared" si="263"/>
        <v>57255</v>
      </c>
      <c r="Q407" s="2">
        <f t="shared" si="298"/>
        <v>122978.91766472327</v>
      </c>
    </row>
    <row r="408" spans="1:17" x14ac:dyDescent="0.25">
      <c r="A408" s="1">
        <v>52946</v>
      </c>
      <c r="B408" s="2">
        <f t="shared" si="280"/>
        <v>165</v>
      </c>
      <c r="C408" s="3">
        <f t="shared" si="275"/>
        <v>78872.2</v>
      </c>
      <c r="D408" s="2">
        <f t="shared" ref="D408" si="310">(D407+(B408+B409+B410)*(1-$D$2))*(1+$C$3/12)</f>
        <v>141793.14554854159</v>
      </c>
      <c r="N408" s="1">
        <v>52946</v>
      </c>
      <c r="O408" s="2">
        <f t="shared" si="282"/>
        <v>165</v>
      </c>
      <c r="P408" s="3">
        <f t="shared" si="263"/>
        <v>57420</v>
      </c>
      <c r="Q408" s="2">
        <f t="shared" si="298"/>
        <v>123631.36233881279</v>
      </c>
    </row>
    <row r="409" spans="1:17" x14ac:dyDescent="0.25">
      <c r="A409" s="1"/>
      <c r="B409" s="2">
        <f t="shared" ref="B409" si="311">MIN((1-($G$3-SUM(B396:B408)-$G$2)/($G$3-$G$2)),1)*$G$2</f>
        <v>175</v>
      </c>
      <c r="C409" s="3">
        <f t="shared" si="275"/>
        <v>79047.199999999997</v>
      </c>
      <c r="D409" s="2"/>
      <c r="E409" s="3">
        <f>MAX(MIN(SUM(B396:B408),1925)*$I$2-B409,0)</f>
        <v>591.15000000000009</v>
      </c>
      <c r="F409" s="3">
        <f>F395+E409</f>
        <v>17143.349999999995</v>
      </c>
      <c r="G409" s="3">
        <f t="shared" ref="G409" si="312">G395+B409</f>
        <v>5075</v>
      </c>
      <c r="N409" s="1"/>
      <c r="O409" s="2"/>
      <c r="P409" s="3"/>
      <c r="Q409" s="2"/>
    </row>
    <row r="410" spans="1:17" x14ac:dyDescent="0.25">
      <c r="A410" s="1"/>
      <c r="B410" s="2">
        <f t="shared" ref="B410" si="313">E409</f>
        <v>591.15000000000009</v>
      </c>
      <c r="C410" s="3">
        <f t="shared" si="275"/>
        <v>79638.349999999991</v>
      </c>
      <c r="D410" s="2"/>
      <c r="E410" s="3"/>
      <c r="F410" s="3"/>
      <c r="G410" s="3"/>
      <c r="N410" s="1"/>
      <c r="O410" s="2"/>
      <c r="P410" s="3"/>
      <c r="Q410" s="2"/>
    </row>
    <row r="411" spans="1:17" x14ac:dyDescent="0.25">
      <c r="A411" s="1">
        <v>52977</v>
      </c>
      <c r="B411" s="2">
        <f t="shared" ref="B411" si="314">$B$2</f>
        <v>165</v>
      </c>
      <c r="C411" s="3">
        <f t="shared" si="275"/>
        <v>79803.349999999991</v>
      </c>
      <c r="D411" s="2">
        <f t="shared" ref="D411" si="315">(D408+B411*(1-$D$2))*(1+$C$3/12)</f>
        <v>142395.35330439961</v>
      </c>
      <c r="N411" s="1">
        <v>52977</v>
      </c>
      <c r="O411" s="2">
        <f t="shared" ref="O411" si="316">$B$2</f>
        <v>165</v>
      </c>
      <c r="P411" s="3">
        <f t="shared" ref="P411" si="317">P408+O411</f>
        <v>57585</v>
      </c>
      <c r="Q411" s="2">
        <f t="shared" ref="Q411" si="318">(Q408+O411*(1-$P$2))*(1+$O$3/12)</f>
        <v>124286.38960640391</v>
      </c>
    </row>
    <row r="412" spans="1:17" x14ac:dyDescent="0.25">
      <c r="A412" s="1">
        <v>53008</v>
      </c>
      <c r="B412" s="2">
        <f t="shared" si="280"/>
        <v>165</v>
      </c>
      <c r="C412" s="3">
        <f t="shared" si="275"/>
        <v>79968.349999999991</v>
      </c>
      <c r="D412" s="2">
        <f t="shared" ref="D412:D421" si="319">(D411+B412*(1-$D$2))*(1+$C$3/12)</f>
        <v>142999.41786750485</v>
      </c>
      <c r="N412" s="1">
        <v>53008</v>
      </c>
      <c r="O412" s="2">
        <f t="shared" si="294"/>
        <v>165</v>
      </c>
      <c r="P412" s="3">
        <f t="shared" ref="P412:P475" si="320">P411+O412</f>
        <v>57750</v>
      </c>
      <c r="Q412" s="2">
        <f t="shared" ref="Q412" si="321">(Q411+O412*(1-$P$2))*(1+$O$3/12)</f>
        <v>124944.0096902626</v>
      </c>
    </row>
    <row r="413" spans="1:17" x14ac:dyDescent="0.25">
      <c r="A413" s="1">
        <v>53036</v>
      </c>
      <c r="B413" s="2">
        <f t="shared" si="280"/>
        <v>165</v>
      </c>
      <c r="C413" s="3">
        <f t="shared" si="275"/>
        <v>80133.349999999991</v>
      </c>
      <c r="D413" s="2">
        <f t="shared" si="319"/>
        <v>143605.34496301299</v>
      </c>
      <c r="N413" s="1">
        <v>53036</v>
      </c>
      <c r="O413" s="2">
        <f t="shared" si="294"/>
        <v>165</v>
      </c>
      <c r="P413" s="3">
        <f t="shared" si="320"/>
        <v>57915</v>
      </c>
      <c r="Q413" s="2">
        <f t="shared" si="298"/>
        <v>125604.23285361988</v>
      </c>
    </row>
    <row r="414" spans="1:17" x14ac:dyDescent="0.25">
      <c r="A414" s="1">
        <v>53067</v>
      </c>
      <c r="B414" s="2">
        <f t="shared" si="280"/>
        <v>165</v>
      </c>
      <c r="C414" s="3">
        <f t="shared" si="275"/>
        <v>80298.349999999991</v>
      </c>
      <c r="D414" s="2">
        <f t="shared" si="319"/>
        <v>144213.1403337323</v>
      </c>
      <c r="E414" s="9"/>
      <c r="N414" s="1">
        <v>53067</v>
      </c>
      <c r="O414" s="2">
        <f t="shared" si="294"/>
        <v>165</v>
      </c>
      <c r="P414" s="3">
        <f t="shared" si="320"/>
        <v>58080</v>
      </c>
      <c r="Q414" s="2">
        <f t="shared" si="298"/>
        <v>126267.06940033211</v>
      </c>
    </row>
    <row r="415" spans="1:17" x14ac:dyDescent="0.25">
      <c r="A415" s="1">
        <v>53097</v>
      </c>
      <c r="B415" s="2">
        <f t="shared" si="280"/>
        <v>165</v>
      </c>
      <c r="C415" s="3">
        <f t="shared" si="275"/>
        <v>80463.349999999991</v>
      </c>
      <c r="D415" s="2">
        <f t="shared" si="319"/>
        <v>144822.80974017797</v>
      </c>
      <c r="N415" s="1">
        <v>53097</v>
      </c>
      <c r="O415" s="2">
        <f t="shared" si="294"/>
        <v>165</v>
      </c>
      <c r="P415" s="3">
        <f t="shared" si="320"/>
        <v>58245</v>
      </c>
      <c r="Q415" s="2">
        <f t="shared" si="298"/>
        <v>126932.52967504175</v>
      </c>
    </row>
    <row r="416" spans="1:17" x14ac:dyDescent="0.25">
      <c r="A416" s="1">
        <v>53128</v>
      </c>
      <c r="B416" s="2">
        <f t="shared" si="280"/>
        <v>165</v>
      </c>
      <c r="C416" s="3">
        <f t="shared" si="275"/>
        <v>80628.349999999991</v>
      </c>
      <c r="D416" s="2">
        <f t="shared" si="319"/>
        <v>145434.35896062685</v>
      </c>
      <c r="N416" s="1">
        <v>53128</v>
      </c>
      <c r="O416" s="2">
        <f t="shared" si="294"/>
        <v>165</v>
      </c>
      <c r="P416" s="3">
        <f t="shared" si="320"/>
        <v>58410</v>
      </c>
      <c r="Q416" s="2">
        <f t="shared" si="298"/>
        <v>127600.62406333878</v>
      </c>
    </row>
    <row r="417" spans="1:17" x14ac:dyDescent="0.25">
      <c r="A417" s="1">
        <v>53158</v>
      </c>
      <c r="B417" s="2">
        <f t="shared" si="280"/>
        <v>165</v>
      </c>
      <c r="C417" s="3">
        <f t="shared" si="275"/>
        <v>80793.349999999991</v>
      </c>
      <c r="D417" s="2">
        <f t="shared" si="319"/>
        <v>146047.79379117212</v>
      </c>
      <c r="N417" s="1">
        <v>53158</v>
      </c>
      <c r="O417" s="2">
        <f t="shared" si="294"/>
        <v>165</v>
      </c>
      <c r="P417" s="3">
        <f t="shared" si="320"/>
        <v>58575</v>
      </c>
      <c r="Q417" s="2">
        <f t="shared" si="298"/>
        <v>128271.36299192283</v>
      </c>
    </row>
    <row r="418" spans="1:17" x14ac:dyDescent="0.25">
      <c r="A418" s="1">
        <v>53189</v>
      </c>
      <c r="B418" s="2">
        <f t="shared" si="280"/>
        <v>165</v>
      </c>
      <c r="C418" s="3">
        <f t="shared" si="275"/>
        <v>80958.349999999991</v>
      </c>
      <c r="D418" s="2">
        <f t="shared" si="319"/>
        <v>146663.12004577825</v>
      </c>
      <c r="N418" s="1">
        <v>53189</v>
      </c>
      <c r="O418" s="2">
        <f t="shared" si="294"/>
        <v>165</v>
      </c>
      <c r="P418" s="3">
        <f t="shared" si="320"/>
        <v>58740</v>
      </c>
      <c r="Q418" s="2">
        <f t="shared" si="298"/>
        <v>128944.75692876584</v>
      </c>
    </row>
    <row r="419" spans="1:17" x14ac:dyDescent="0.25">
      <c r="A419" s="1">
        <v>53220</v>
      </c>
      <c r="B419" s="2">
        <f t="shared" si="280"/>
        <v>165</v>
      </c>
      <c r="C419" s="3">
        <f t="shared" si="275"/>
        <v>81123.349999999991</v>
      </c>
      <c r="D419" s="2">
        <f t="shared" si="319"/>
        <v>147280.34355633607</v>
      </c>
      <c r="N419" s="1">
        <v>53220</v>
      </c>
      <c r="O419" s="2">
        <f t="shared" si="294"/>
        <v>165</v>
      </c>
      <c r="P419" s="3">
        <f t="shared" si="320"/>
        <v>58905</v>
      </c>
      <c r="Q419" s="2">
        <f t="shared" si="298"/>
        <v>129620.81638327554</v>
      </c>
    </row>
    <row r="420" spans="1:17" x14ac:dyDescent="0.25">
      <c r="A420" s="1">
        <v>53250</v>
      </c>
      <c r="B420" s="2">
        <f t="shared" si="280"/>
        <v>165</v>
      </c>
      <c r="C420" s="3">
        <f t="shared" si="275"/>
        <v>81288.349999999991</v>
      </c>
      <c r="D420" s="2">
        <f t="shared" si="319"/>
        <v>147899.47017271811</v>
      </c>
      <c r="N420" s="1">
        <v>53250</v>
      </c>
      <c r="O420" s="2">
        <f t="shared" si="294"/>
        <v>165</v>
      </c>
      <c r="P420" s="3">
        <f t="shared" si="320"/>
        <v>59070</v>
      </c>
      <c r="Q420" s="2">
        <f t="shared" si="298"/>
        <v>130299.55190645932</v>
      </c>
    </row>
    <row r="421" spans="1:17" x14ac:dyDescent="0.25">
      <c r="A421" s="1">
        <v>53281</v>
      </c>
      <c r="B421" s="2">
        <f t="shared" si="280"/>
        <v>165</v>
      </c>
      <c r="C421" s="3">
        <f t="shared" si="275"/>
        <v>81453.349999999991</v>
      </c>
      <c r="D421" s="2">
        <f t="shared" si="319"/>
        <v>148520.50576283399</v>
      </c>
      <c r="N421" s="1">
        <v>53281</v>
      </c>
      <c r="O421" s="2">
        <f t="shared" si="294"/>
        <v>165</v>
      </c>
      <c r="P421" s="3">
        <f t="shared" si="320"/>
        <v>59235</v>
      </c>
      <c r="Q421" s="2">
        <f t="shared" si="298"/>
        <v>130980.97409108905</v>
      </c>
    </row>
    <row r="422" spans="1:17" x14ac:dyDescent="0.25">
      <c r="A422" s="1">
        <v>53311</v>
      </c>
      <c r="B422" s="2">
        <f t="shared" si="280"/>
        <v>165</v>
      </c>
      <c r="C422" s="3">
        <f t="shared" si="275"/>
        <v>81618.349999999991</v>
      </c>
      <c r="D422" s="2">
        <f t="shared" ref="D422" si="322">(D421+(B422+B423+B424)*(1-$D$2))*(1+$C$3/12)</f>
        <v>149909.66297163189</v>
      </c>
      <c r="N422" s="1">
        <v>53311</v>
      </c>
      <c r="O422" s="2">
        <f t="shared" si="294"/>
        <v>165</v>
      </c>
      <c r="P422" s="3">
        <f t="shared" si="320"/>
        <v>59400</v>
      </c>
      <c r="Q422" s="2">
        <f t="shared" si="298"/>
        <v>131665.09357186625</v>
      </c>
    </row>
    <row r="423" spans="1:17" x14ac:dyDescent="0.25">
      <c r="A423" s="1"/>
      <c r="B423" s="2">
        <f t="shared" ref="B423" si="323">MIN((1-($G$3-SUM(B410:B422)-$G$2)/($G$3-$G$2)),1)*$G$2</f>
        <v>175</v>
      </c>
      <c r="C423" s="3">
        <f t="shared" si="275"/>
        <v>81793.349999999991</v>
      </c>
      <c r="D423" s="2"/>
      <c r="E423" s="3">
        <f>MAX(MIN(SUM(B410:B422),1925)*$I$2-B423,0)</f>
        <v>591.15000000000009</v>
      </c>
      <c r="F423" s="3">
        <f t="shared" ref="F423" si="324">F409+E423</f>
        <v>17734.499999999996</v>
      </c>
      <c r="G423" s="3">
        <f t="shared" ref="G423" si="325">G409+B423</f>
        <v>5250</v>
      </c>
      <c r="N423" s="1"/>
      <c r="O423" s="2"/>
      <c r="P423" s="3"/>
      <c r="Q423" s="2"/>
    </row>
    <row r="424" spans="1:17" x14ac:dyDescent="0.25">
      <c r="A424" s="1"/>
      <c r="B424" s="2">
        <f t="shared" ref="B424" si="326">E423</f>
        <v>591.15000000000009</v>
      </c>
      <c r="C424" s="3">
        <f t="shared" si="275"/>
        <v>82384.499999999985</v>
      </c>
      <c r="D424" s="2"/>
      <c r="E424" s="3"/>
      <c r="F424" s="3"/>
      <c r="G424" s="3"/>
      <c r="N424" s="1"/>
      <c r="O424" s="2"/>
      <c r="P424" s="3"/>
      <c r="Q424" s="2"/>
    </row>
    <row r="425" spans="1:17" x14ac:dyDescent="0.25">
      <c r="A425" s="1">
        <v>53342</v>
      </c>
      <c r="B425" s="2">
        <f t="shared" ref="B425" si="327">$B$2</f>
        <v>165</v>
      </c>
      <c r="C425" s="3">
        <f t="shared" si="275"/>
        <v>82549.499999999985</v>
      </c>
      <c r="D425" s="2">
        <f t="shared" ref="D425" si="328">(D422+B425*(1-$D$2))*(1+$C$3/12)</f>
        <v>150536.89665621109</v>
      </c>
      <c r="N425" s="1">
        <v>53342</v>
      </c>
      <c r="O425" s="2">
        <f t="shared" ref="O425" si="329">$B$2</f>
        <v>165</v>
      </c>
      <c r="P425" s="3">
        <f t="shared" ref="P425" si="330">P422+O425</f>
        <v>59565</v>
      </c>
      <c r="Q425" s="2">
        <f t="shared" ref="Q425" si="331">(Q422+O425*(1-$P$2))*(1+$O$3/12)</f>
        <v>132351.92102558821</v>
      </c>
    </row>
    <row r="426" spans="1:17" x14ac:dyDescent="0.25">
      <c r="A426" s="1">
        <v>53373</v>
      </c>
      <c r="B426" s="2">
        <f t="shared" si="280"/>
        <v>165</v>
      </c>
      <c r="C426" s="3">
        <f t="shared" si="275"/>
        <v>82714.499999999985</v>
      </c>
      <c r="D426" s="2">
        <f t="shared" ref="D426:D435" si="332">(D425+B426*(1-$D$2))*(1+$C$3/12)</f>
        <v>151166.06431131775</v>
      </c>
      <c r="N426" s="1">
        <v>53373</v>
      </c>
      <c r="O426" s="2">
        <f t="shared" si="282"/>
        <v>165</v>
      </c>
      <c r="P426" s="3">
        <f t="shared" si="320"/>
        <v>59730</v>
      </c>
      <c r="Q426" s="2">
        <f t="shared" ref="Q426" si="333">(Q425+O426*(1-$P$2))*(1+$O$3/12)</f>
        <v>133041.46717131449</v>
      </c>
    </row>
    <row r="427" spans="1:17" x14ac:dyDescent="0.25">
      <c r="A427" s="1">
        <v>53401</v>
      </c>
      <c r="B427" s="2">
        <f t="shared" si="280"/>
        <v>165</v>
      </c>
      <c r="C427" s="3">
        <f t="shared" si="275"/>
        <v>82879.499999999985</v>
      </c>
      <c r="D427" s="2">
        <f t="shared" si="332"/>
        <v>151797.17190002766</v>
      </c>
      <c r="N427" s="1">
        <v>53401</v>
      </c>
      <c r="O427" s="2">
        <f t="shared" si="282"/>
        <v>165</v>
      </c>
      <c r="P427" s="3">
        <f t="shared" si="320"/>
        <v>59895</v>
      </c>
      <c r="Q427" s="2">
        <f t="shared" si="298"/>
        <v>133733.74277053427</v>
      </c>
    </row>
    <row r="428" spans="1:17" x14ac:dyDescent="0.25">
      <c r="A428" s="1">
        <v>53432</v>
      </c>
      <c r="B428" s="2">
        <f t="shared" si="280"/>
        <v>165</v>
      </c>
      <c r="C428" s="3">
        <f t="shared" si="275"/>
        <v>83044.499999999985</v>
      </c>
      <c r="D428" s="2">
        <f t="shared" si="332"/>
        <v>152430.22540380276</v>
      </c>
      <c r="E428" s="9"/>
      <c r="N428" s="1">
        <v>53432</v>
      </c>
      <c r="O428" s="2">
        <f t="shared" si="282"/>
        <v>165</v>
      </c>
      <c r="P428" s="3">
        <f t="shared" si="320"/>
        <v>60060</v>
      </c>
      <c r="Q428" s="2">
        <f t="shared" si="298"/>
        <v>134428.75862733429</v>
      </c>
    </row>
    <row r="429" spans="1:17" x14ac:dyDescent="0.25">
      <c r="A429" s="1">
        <v>53462</v>
      </c>
      <c r="B429" s="2">
        <f t="shared" si="280"/>
        <v>165</v>
      </c>
      <c r="C429" s="3">
        <f t="shared" si="275"/>
        <v>83209.499999999985</v>
      </c>
      <c r="D429" s="2">
        <f t="shared" si="332"/>
        <v>153065.23082254783</v>
      </c>
      <c r="N429" s="1">
        <v>53462</v>
      </c>
      <c r="O429" s="2">
        <f t="shared" si="282"/>
        <v>165</v>
      </c>
      <c r="P429" s="3">
        <f t="shared" si="320"/>
        <v>60225</v>
      </c>
      <c r="Q429" s="2">
        <f t="shared" si="298"/>
        <v>135126.52558856749</v>
      </c>
    </row>
    <row r="430" spans="1:17" x14ac:dyDescent="0.25">
      <c r="A430" s="1">
        <v>53493</v>
      </c>
      <c r="B430" s="2">
        <f t="shared" si="280"/>
        <v>165</v>
      </c>
      <c r="C430" s="3">
        <f t="shared" ref="C430:C493" si="334">C429+B430</f>
        <v>83374.499999999985</v>
      </c>
      <c r="D430" s="2">
        <f t="shared" si="332"/>
        <v>153702.19417466735</v>
      </c>
      <c r="N430" s="1">
        <v>53493</v>
      </c>
      <c r="O430" s="2">
        <f t="shared" si="282"/>
        <v>165</v>
      </c>
      <c r="P430" s="3">
        <f t="shared" si="320"/>
        <v>60390</v>
      </c>
      <c r="Q430" s="2">
        <f t="shared" si="298"/>
        <v>135827.05454402222</v>
      </c>
    </row>
    <row r="431" spans="1:17" x14ac:dyDescent="0.25">
      <c r="A431" s="1">
        <v>53523</v>
      </c>
      <c r="B431" s="2">
        <f t="shared" si="280"/>
        <v>165</v>
      </c>
      <c r="C431" s="3">
        <f t="shared" si="334"/>
        <v>83539.499999999985</v>
      </c>
      <c r="D431" s="2">
        <f t="shared" si="332"/>
        <v>154341.12149712257</v>
      </c>
      <c r="N431" s="1">
        <v>53523</v>
      </c>
      <c r="O431" s="2">
        <f t="shared" si="282"/>
        <v>165</v>
      </c>
      <c r="P431" s="3">
        <f t="shared" si="320"/>
        <v>60555</v>
      </c>
      <c r="Q431" s="2">
        <f t="shared" si="298"/>
        <v>136530.35642659231</v>
      </c>
    </row>
    <row r="432" spans="1:17" x14ac:dyDescent="0.25">
      <c r="A432" s="1">
        <v>53554</v>
      </c>
      <c r="B432" s="2">
        <f t="shared" si="280"/>
        <v>165</v>
      </c>
      <c r="C432" s="3">
        <f t="shared" si="334"/>
        <v>83704.499999999985</v>
      </c>
      <c r="D432" s="2">
        <f t="shared" si="332"/>
        <v>154982.0188454887</v>
      </c>
      <c r="N432" s="1">
        <v>53554</v>
      </c>
      <c r="O432" s="2">
        <f t="shared" si="282"/>
        <v>165</v>
      </c>
      <c r="P432" s="3">
        <f t="shared" si="320"/>
        <v>60720</v>
      </c>
      <c r="Q432" s="2">
        <f t="shared" si="298"/>
        <v>137236.44221244755</v>
      </c>
    </row>
    <row r="433" spans="1:17" x14ac:dyDescent="0.25">
      <c r="A433" s="1">
        <v>53585</v>
      </c>
      <c r="B433" s="2">
        <f t="shared" ref="B433:B496" si="335">$B$2</f>
        <v>165</v>
      </c>
      <c r="C433" s="3">
        <f t="shared" si="334"/>
        <v>83869.499999999985</v>
      </c>
      <c r="D433" s="2">
        <f t="shared" si="332"/>
        <v>155624.8922940123</v>
      </c>
      <c r="N433" s="1">
        <v>53585</v>
      </c>
      <c r="O433" s="2">
        <f t="shared" si="282"/>
        <v>165</v>
      </c>
      <c r="P433" s="3">
        <f t="shared" si="320"/>
        <v>60885</v>
      </c>
      <c r="Q433" s="2">
        <f t="shared" si="298"/>
        <v>137945.32292120514</v>
      </c>
    </row>
    <row r="434" spans="1:17" x14ac:dyDescent="0.25">
      <c r="A434" s="1">
        <v>53615</v>
      </c>
      <c r="B434" s="2">
        <f t="shared" si="335"/>
        <v>165</v>
      </c>
      <c r="C434" s="3">
        <f t="shared" si="334"/>
        <v>84034.499999999985</v>
      </c>
      <c r="D434" s="2">
        <f t="shared" si="332"/>
        <v>156269.74793566886</v>
      </c>
      <c r="N434" s="1">
        <v>53615</v>
      </c>
      <c r="O434" s="2">
        <f t="shared" si="282"/>
        <v>165</v>
      </c>
      <c r="P434" s="3">
        <f t="shared" si="320"/>
        <v>61050</v>
      </c>
      <c r="Q434" s="2">
        <f t="shared" si="298"/>
        <v>138657.00961610157</v>
      </c>
    </row>
    <row r="435" spans="1:17" x14ac:dyDescent="0.25">
      <c r="A435" s="1">
        <v>53646</v>
      </c>
      <c r="B435" s="2">
        <f t="shared" si="335"/>
        <v>165</v>
      </c>
      <c r="C435" s="3">
        <f t="shared" si="334"/>
        <v>84199.499999999985</v>
      </c>
      <c r="D435" s="2">
        <f t="shared" si="332"/>
        <v>156916.5918822205</v>
      </c>
      <c r="N435" s="1">
        <v>53646</v>
      </c>
      <c r="O435" s="2">
        <f t="shared" si="282"/>
        <v>165</v>
      </c>
      <c r="P435" s="3">
        <f t="shared" si="320"/>
        <v>61215</v>
      </c>
      <c r="Q435" s="2">
        <f t="shared" si="298"/>
        <v>139371.51340416531</v>
      </c>
    </row>
    <row r="436" spans="1:17" x14ac:dyDescent="0.25">
      <c r="A436" s="1">
        <v>53676</v>
      </c>
      <c r="B436" s="2">
        <f t="shared" si="335"/>
        <v>165</v>
      </c>
      <c r="C436" s="3">
        <f t="shared" si="334"/>
        <v>84364.499999999985</v>
      </c>
      <c r="D436" s="2">
        <f t="shared" ref="D436" si="336">(D435+(B436+B437+B438)*(1-$D$2))*(1+$C$3/12)</f>
        <v>158331.63702321984</v>
      </c>
      <c r="N436" s="1">
        <v>53676</v>
      </c>
      <c r="O436" s="2">
        <f t="shared" si="282"/>
        <v>165</v>
      </c>
      <c r="P436" s="3">
        <f t="shared" si="320"/>
        <v>61380</v>
      </c>
      <c r="Q436" s="2">
        <f t="shared" si="298"/>
        <v>140088.84543639011</v>
      </c>
    </row>
    <row r="437" spans="1:17" x14ac:dyDescent="0.25">
      <c r="A437" s="1"/>
      <c r="B437" s="2">
        <f t="shared" ref="B437" si="337">MIN((1-($G$3-SUM(B424:B436)-$G$2)/($G$3-$G$2)),1)*$G$2</f>
        <v>175</v>
      </c>
      <c r="C437" s="3">
        <f t="shared" si="334"/>
        <v>84539.499999999985</v>
      </c>
      <c r="D437" s="2"/>
      <c r="E437" s="3">
        <f>MAX(MIN(SUM(B424:B436),1925)*$I$2-B437,0)</f>
        <v>591.15000000000009</v>
      </c>
      <c r="F437" s="3">
        <f>F423+E437</f>
        <v>18325.649999999998</v>
      </c>
      <c r="G437" s="3">
        <f t="shared" ref="G437" si="338">G423+B437</f>
        <v>5425</v>
      </c>
      <c r="N437" s="1"/>
      <c r="O437" s="2"/>
      <c r="P437" s="3"/>
      <c r="Q437" s="2"/>
    </row>
    <row r="438" spans="1:17" x14ac:dyDescent="0.25">
      <c r="A438" s="1"/>
      <c r="B438" s="2">
        <f t="shared" ref="B438" si="339">E437</f>
        <v>591.15000000000009</v>
      </c>
      <c r="C438" s="3">
        <f t="shared" si="334"/>
        <v>85130.64999999998</v>
      </c>
      <c r="D438" s="2"/>
      <c r="E438" s="3"/>
      <c r="F438" s="3"/>
      <c r="G438" s="3"/>
      <c r="N438" s="1"/>
      <c r="O438" s="2"/>
      <c r="P438" s="3"/>
      <c r="Q438" s="2"/>
    </row>
    <row r="439" spans="1:17" x14ac:dyDescent="0.25">
      <c r="A439" s="1">
        <v>53707</v>
      </c>
      <c r="B439" s="2">
        <f t="shared" ref="B439" si="340">$B$2</f>
        <v>165</v>
      </c>
      <c r="C439" s="3">
        <f t="shared" si="334"/>
        <v>85295.64999999998</v>
      </c>
      <c r="D439" s="2">
        <f t="shared" ref="D439" si="341">(D436+B439*(1-$D$2))*(1+$C$3/12)</f>
        <v>158984.83846112477</v>
      </c>
      <c r="N439" s="1">
        <v>53707</v>
      </c>
      <c r="O439" s="2">
        <f t="shared" ref="O439" si="342">$B$2</f>
        <v>165</v>
      </c>
      <c r="P439" s="3">
        <f t="shared" ref="P439" si="343">P436+O439</f>
        <v>61545</v>
      </c>
      <c r="Q439" s="2">
        <f t="shared" ref="Q439" si="344">(Q436+O439*(1-$P$2))*(1+$O$3/12)</f>
        <v>140809.01690790916</v>
      </c>
    </row>
    <row r="440" spans="1:17" x14ac:dyDescent="0.25">
      <c r="A440" s="1">
        <v>53738</v>
      </c>
      <c r="B440" s="2">
        <f t="shared" si="335"/>
        <v>165</v>
      </c>
      <c r="C440" s="3">
        <f t="shared" si="334"/>
        <v>85460.64999999998</v>
      </c>
      <c r="D440" s="2">
        <f t="shared" ref="D440:D449" si="345">(D439+B440*(1-$D$2))*(1+$C$3/12)</f>
        <v>159640.05393679658</v>
      </c>
      <c r="N440" s="1">
        <v>53738</v>
      </c>
      <c r="O440" s="2">
        <f t="shared" si="294"/>
        <v>165</v>
      </c>
      <c r="P440" s="3">
        <f t="shared" si="320"/>
        <v>61710</v>
      </c>
      <c r="Q440" s="2">
        <f t="shared" ref="Q440" si="346">(Q439+O440*(1-$P$2))*(1+$O$3/12)</f>
        <v>141532.03905816961</v>
      </c>
    </row>
    <row r="441" spans="1:17" x14ac:dyDescent="0.25">
      <c r="A441" s="1">
        <v>53766</v>
      </c>
      <c r="B441" s="2">
        <f t="shared" si="335"/>
        <v>165</v>
      </c>
      <c r="C441" s="3">
        <f t="shared" si="334"/>
        <v>85625.64999999998</v>
      </c>
      <c r="D441" s="2">
        <f t="shared" si="345"/>
        <v>160297.28966018505</v>
      </c>
      <c r="N441" s="1">
        <v>53766</v>
      </c>
      <c r="O441" s="2">
        <f t="shared" si="294"/>
        <v>165</v>
      </c>
      <c r="P441" s="3">
        <f t="shared" si="320"/>
        <v>61875</v>
      </c>
      <c r="Q441" s="2">
        <f t="shared" si="298"/>
        <v>142257.92317110818</v>
      </c>
    </row>
    <row r="442" spans="1:17" x14ac:dyDescent="0.25">
      <c r="A442" s="1">
        <v>53797</v>
      </c>
      <c r="B442" s="2">
        <f t="shared" si="335"/>
        <v>165</v>
      </c>
      <c r="C442" s="3">
        <f t="shared" si="334"/>
        <v>85790.64999999998</v>
      </c>
      <c r="D442" s="2">
        <f t="shared" si="345"/>
        <v>160956.55186038729</v>
      </c>
      <c r="E442" s="9"/>
      <c r="N442" s="1">
        <v>53797</v>
      </c>
      <c r="O442" s="2">
        <f t="shared" si="294"/>
        <v>165</v>
      </c>
      <c r="P442" s="3">
        <f t="shared" si="320"/>
        <v>62040</v>
      </c>
      <c r="Q442" s="2">
        <f t="shared" si="298"/>
        <v>142986.68057532713</v>
      </c>
    </row>
    <row r="443" spans="1:17" x14ac:dyDescent="0.25">
      <c r="A443" s="1">
        <v>53827</v>
      </c>
      <c r="B443" s="2">
        <f t="shared" si="335"/>
        <v>165</v>
      </c>
      <c r="C443" s="3">
        <f t="shared" si="334"/>
        <v>85955.64999999998</v>
      </c>
      <c r="D443" s="2">
        <f t="shared" si="345"/>
        <v>161617.84678570682</v>
      </c>
      <c r="N443" s="1">
        <v>53827</v>
      </c>
      <c r="O443" s="2">
        <f t="shared" si="294"/>
        <v>165</v>
      </c>
      <c r="P443" s="3">
        <f t="shared" si="320"/>
        <v>62205</v>
      </c>
      <c r="Q443" s="2">
        <f t="shared" si="298"/>
        <v>143718.32264427113</v>
      </c>
    </row>
    <row r="444" spans="1:17" x14ac:dyDescent="0.25">
      <c r="A444" s="1">
        <v>53858</v>
      </c>
      <c r="B444" s="2">
        <f t="shared" si="335"/>
        <v>165</v>
      </c>
      <c r="C444" s="3">
        <f t="shared" si="334"/>
        <v>86120.64999999998</v>
      </c>
      <c r="D444" s="2">
        <f t="shared" si="345"/>
        <v>162281.18070371274</v>
      </c>
      <c r="N444" s="1">
        <v>53858</v>
      </c>
      <c r="O444" s="2">
        <f t="shared" si="294"/>
        <v>165</v>
      </c>
      <c r="P444" s="3">
        <f t="shared" si="320"/>
        <v>62370</v>
      </c>
      <c r="Q444" s="2">
        <f t="shared" si="298"/>
        <v>144452.86079640471</v>
      </c>
    </row>
    <row r="445" spans="1:17" x14ac:dyDescent="0.25">
      <c r="A445" s="1">
        <v>53888</v>
      </c>
      <c r="B445" s="2">
        <f t="shared" si="335"/>
        <v>165</v>
      </c>
      <c r="C445" s="3">
        <f t="shared" si="334"/>
        <v>86285.64999999998</v>
      </c>
      <c r="D445" s="2">
        <f t="shared" si="345"/>
        <v>162946.55990129919</v>
      </c>
      <c r="N445" s="1">
        <v>53888</v>
      </c>
      <c r="O445" s="2">
        <f t="shared" si="294"/>
        <v>165</v>
      </c>
      <c r="P445" s="3">
        <f t="shared" si="320"/>
        <v>62535</v>
      </c>
      <c r="Q445" s="2">
        <f t="shared" si="298"/>
        <v>145190.30649539048</v>
      </c>
    </row>
    <row r="446" spans="1:17" x14ac:dyDescent="0.25">
      <c r="A446" s="1">
        <v>53919</v>
      </c>
      <c r="B446" s="2">
        <f t="shared" si="335"/>
        <v>165</v>
      </c>
      <c r="C446" s="3">
        <f t="shared" si="334"/>
        <v>86450.64999999998</v>
      </c>
      <c r="D446" s="2">
        <f t="shared" si="345"/>
        <v>163613.99068474487</v>
      </c>
      <c r="N446" s="1">
        <v>53919</v>
      </c>
      <c r="O446" s="2">
        <f t="shared" si="294"/>
        <v>165</v>
      </c>
      <c r="P446" s="3">
        <f t="shared" si="320"/>
        <v>62700</v>
      </c>
      <c r="Q446" s="2">
        <f t="shared" si="298"/>
        <v>145930.67125026806</v>
      </c>
    </row>
    <row r="447" spans="1:17" x14ac:dyDescent="0.25">
      <c r="A447" s="1">
        <v>53950</v>
      </c>
      <c r="B447" s="2">
        <f t="shared" si="335"/>
        <v>165</v>
      </c>
      <c r="C447" s="3">
        <f t="shared" si="334"/>
        <v>86615.64999999998</v>
      </c>
      <c r="D447" s="2">
        <f t="shared" si="345"/>
        <v>164283.47937977285</v>
      </c>
      <c r="N447" s="1">
        <v>53950</v>
      </c>
      <c r="O447" s="2">
        <f t="shared" si="294"/>
        <v>165</v>
      </c>
      <c r="P447" s="3">
        <f t="shared" si="320"/>
        <v>62865</v>
      </c>
      <c r="Q447" s="2">
        <f t="shared" si="298"/>
        <v>146673.96661563369</v>
      </c>
    </row>
    <row r="448" spans="1:17" x14ac:dyDescent="0.25">
      <c r="A448" s="1">
        <v>53980</v>
      </c>
      <c r="B448" s="2">
        <f t="shared" si="335"/>
        <v>165</v>
      </c>
      <c r="C448" s="3">
        <f t="shared" si="334"/>
        <v>86780.64999999998</v>
      </c>
      <c r="D448" s="2">
        <f t="shared" si="345"/>
        <v>164955.03233161048</v>
      </c>
      <c r="N448" s="1">
        <v>53980</v>
      </c>
      <c r="O448" s="2">
        <f t="shared" si="294"/>
        <v>165</v>
      </c>
      <c r="P448" s="3">
        <f t="shared" si="320"/>
        <v>63030</v>
      </c>
      <c r="Q448" s="2">
        <f t="shared" ref="Q448:Q450" si="347">(Q447+O448*(1-$P$2))*(1+$O$3/12)</f>
        <v>147420.20419182058</v>
      </c>
    </row>
    <row r="449" spans="1:17" x14ac:dyDescent="0.25">
      <c r="A449" s="1">
        <v>54011</v>
      </c>
      <c r="B449" s="2">
        <f t="shared" si="335"/>
        <v>165</v>
      </c>
      <c r="C449" s="3">
        <f t="shared" si="334"/>
        <v>86945.64999999998</v>
      </c>
      <c r="D449" s="2">
        <f t="shared" si="345"/>
        <v>165628.65590504961</v>
      </c>
      <c r="N449" s="1">
        <v>54011</v>
      </c>
      <c r="O449" s="2">
        <f t="shared" si="294"/>
        <v>165</v>
      </c>
      <c r="P449" s="3">
        <f t="shared" si="320"/>
        <v>63195</v>
      </c>
      <c r="Q449" s="2">
        <f t="shared" si="347"/>
        <v>148169.39562507987</v>
      </c>
    </row>
    <row r="450" spans="1:17" x14ac:dyDescent="0.25">
      <c r="A450" s="1">
        <v>54041</v>
      </c>
      <c r="B450" s="2">
        <f t="shared" si="335"/>
        <v>165</v>
      </c>
      <c r="C450" s="3">
        <f t="shared" si="334"/>
        <v>87110.64999999998</v>
      </c>
      <c r="D450" s="2">
        <f t="shared" ref="D450" si="348">(D449+(B450+B451+B452)*(1-$D$2))*(1+$C$3/12)</f>
        <v>167070.56324345269</v>
      </c>
      <c r="N450" s="1">
        <v>54041</v>
      </c>
      <c r="O450" s="2">
        <f t="shared" si="294"/>
        <v>165</v>
      </c>
      <c r="P450" s="3">
        <f t="shared" si="320"/>
        <v>63360</v>
      </c>
      <c r="Q450" s="2">
        <f t="shared" si="347"/>
        <v>148921.55260776245</v>
      </c>
    </row>
    <row r="451" spans="1:17" x14ac:dyDescent="0.25">
      <c r="A451" s="1"/>
      <c r="B451" s="2">
        <f t="shared" ref="B451" si="349">MIN((1-($G$3-SUM(B438:B450)-$G$2)/($G$3-$G$2)),1)*$G$2</f>
        <v>175</v>
      </c>
      <c r="C451" s="3">
        <f t="shared" si="334"/>
        <v>87285.64999999998</v>
      </c>
      <c r="D451" s="2"/>
      <c r="E451" s="3">
        <f>MAX(MIN(SUM(B438:B450),1925)*$I$2-B451,0)</f>
        <v>591.15000000000009</v>
      </c>
      <c r="F451" s="3">
        <f>F437+E451</f>
        <v>18916.8</v>
      </c>
      <c r="G451" s="3">
        <f t="shared" ref="G451" si="350">G437+B451</f>
        <v>5600</v>
      </c>
      <c r="N451" s="1"/>
      <c r="O451" s="2"/>
      <c r="P451" s="3"/>
      <c r="Q451" s="2"/>
    </row>
    <row r="452" spans="1:17" x14ac:dyDescent="0.25">
      <c r="A452" s="1"/>
      <c r="B452" s="2">
        <f t="shared" ref="B452" si="351">E451</f>
        <v>591.15000000000009</v>
      </c>
      <c r="C452" s="3">
        <f t="shared" si="334"/>
        <v>87876.799999999974</v>
      </c>
      <c r="D452" s="2"/>
      <c r="E452" s="3"/>
      <c r="F452" s="3"/>
      <c r="G452" s="3"/>
      <c r="N452" s="1"/>
      <c r="O452" s="2"/>
      <c r="P452" s="3"/>
      <c r="Q452" s="2"/>
    </row>
    <row r="453" spans="1:17" x14ac:dyDescent="0.25">
      <c r="A453" s="1">
        <v>54072</v>
      </c>
      <c r="B453" s="2">
        <f t="shared" ref="B453" si="352">$B$2</f>
        <v>165</v>
      </c>
      <c r="C453" s="3">
        <f t="shared" si="334"/>
        <v>88041.799999999974</v>
      </c>
      <c r="D453" s="2">
        <f t="shared" ref="D453" si="353">(D450+B453*(1-$D$2))*(1+$C$3/12)</f>
        <v>167750.70970387</v>
      </c>
      <c r="N453" s="1">
        <v>54072</v>
      </c>
      <c r="O453" s="2">
        <f t="shared" ref="O453:O520" si="354">$B$2</f>
        <v>165</v>
      </c>
      <c r="P453" s="3">
        <f t="shared" ref="P453" si="355">P450+O453</f>
        <v>63525</v>
      </c>
      <c r="Q453" s="2">
        <f t="shared" ref="Q453" si="356">(Q450+O453*(1-$P$2))*(1+$O$3/12)</f>
        <v>149676.6868785015</v>
      </c>
    </row>
    <row r="454" spans="1:17" x14ac:dyDescent="0.25">
      <c r="A454" s="1">
        <v>54103</v>
      </c>
      <c r="B454" s="2">
        <f t="shared" si="335"/>
        <v>165</v>
      </c>
      <c r="C454" s="3">
        <f t="shared" si="334"/>
        <v>88206.799999999974</v>
      </c>
      <c r="D454" s="2">
        <f t="shared" ref="D454:D463" si="357">(D453+B454*(1-$D$2))*(1+$C$3/12)</f>
        <v>168432.95328254026</v>
      </c>
      <c r="N454" s="1">
        <v>54103</v>
      </c>
      <c r="O454" s="2">
        <f t="shared" si="354"/>
        <v>165</v>
      </c>
      <c r="P454" s="3">
        <f t="shared" si="320"/>
        <v>63690</v>
      </c>
      <c r="Q454" s="2">
        <f t="shared" ref="Q454:Q517" si="358">(Q453+O454*(1-$P$2))*(1+$O$3/12)</f>
        <v>150434.81022239555</v>
      </c>
    </row>
    <row r="455" spans="1:17" x14ac:dyDescent="0.25">
      <c r="A455" s="1">
        <v>54132</v>
      </c>
      <c r="B455" s="2">
        <f t="shared" si="335"/>
        <v>165</v>
      </c>
      <c r="C455" s="3">
        <f t="shared" si="334"/>
        <v>88371.799999999974</v>
      </c>
      <c r="D455" s="2">
        <f t="shared" si="357"/>
        <v>169117.30044557809</v>
      </c>
      <c r="N455" s="1">
        <v>54132</v>
      </c>
      <c r="O455" s="2">
        <f t="shared" si="354"/>
        <v>165</v>
      </c>
      <c r="P455" s="3">
        <f t="shared" si="320"/>
        <v>63855</v>
      </c>
      <c r="Q455" s="2">
        <f t="shared" si="358"/>
        <v>151195.93447119254</v>
      </c>
    </row>
    <row r="456" spans="1:17" x14ac:dyDescent="0.25">
      <c r="A456" s="1">
        <v>54163</v>
      </c>
      <c r="B456" s="2">
        <f t="shared" si="335"/>
        <v>165</v>
      </c>
      <c r="C456" s="3">
        <f t="shared" si="334"/>
        <v>88536.799999999974</v>
      </c>
      <c r="D456" s="2">
        <f t="shared" si="357"/>
        <v>169803.75767903531</v>
      </c>
      <c r="E456" s="9"/>
      <c r="N456" s="1">
        <v>54163</v>
      </c>
      <c r="O456" s="2">
        <f t="shared" si="354"/>
        <v>165</v>
      </c>
      <c r="P456" s="3">
        <f t="shared" si="320"/>
        <v>64020</v>
      </c>
      <c r="Q456" s="2">
        <f t="shared" si="358"/>
        <v>151960.07150347435</v>
      </c>
    </row>
    <row r="457" spans="1:17" x14ac:dyDescent="0.25">
      <c r="A457" s="1">
        <v>54193</v>
      </c>
      <c r="B457" s="2">
        <f t="shared" si="335"/>
        <v>165</v>
      </c>
      <c r="C457" s="3">
        <f t="shared" si="334"/>
        <v>88701.799999999974</v>
      </c>
      <c r="D457" s="2">
        <f t="shared" si="357"/>
        <v>170492.33148896234</v>
      </c>
      <c r="N457" s="1">
        <v>54193</v>
      </c>
      <c r="O457" s="2">
        <f t="shared" si="354"/>
        <v>165</v>
      </c>
      <c r="P457" s="3">
        <f t="shared" si="320"/>
        <v>64185</v>
      </c>
      <c r="Q457" s="2">
        <f t="shared" si="358"/>
        <v>152727.23324484227</v>
      </c>
    </row>
    <row r="458" spans="1:17" x14ac:dyDescent="0.25">
      <c r="A458" s="1">
        <v>54224</v>
      </c>
      <c r="B458" s="2">
        <f t="shared" si="335"/>
        <v>165</v>
      </c>
      <c r="C458" s="3">
        <f t="shared" si="334"/>
        <v>88866.799999999974</v>
      </c>
      <c r="D458" s="2">
        <f t="shared" si="357"/>
        <v>171183.02840146999</v>
      </c>
      <c r="N458" s="1">
        <v>54224</v>
      </c>
      <c r="O458" s="2">
        <f t="shared" si="354"/>
        <v>165</v>
      </c>
      <c r="P458" s="3">
        <f t="shared" si="320"/>
        <v>64350</v>
      </c>
      <c r="Q458" s="2">
        <f t="shared" si="358"/>
        <v>153497.43166810309</v>
      </c>
    </row>
    <row r="459" spans="1:17" x14ac:dyDescent="0.25">
      <c r="A459" s="1">
        <v>54254</v>
      </c>
      <c r="B459" s="2">
        <f t="shared" si="335"/>
        <v>165</v>
      </c>
      <c r="C459" s="3">
        <f t="shared" si="334"/>
        <v>89031.799999999974</v>
      </c>
      <c r="D459" s="2">
        <f t="shared" si="357"/>
        <v>171875.8549627912</v>
      </c>
      <c r="N459" s="1">
        <v>54254</v>
      </c>
      <c r="O459" s="2">
        <f t="shared" si="354"/>
        <v>165</v>
      </c>
      <c r="P459" s="3">
        <f t="shared" si="320"/>
        <v>64515</v>
      </c>
      <c r="Q459" s="2">
        <f t="shared" si="358"/>
        <v>154270.678793456</v>
      </c>
    </row>
    <row r="460" spans="1:17" x14ac:dyDescent="0.25">
      <c r="A460" s="1">
        <v>54285</v>
      </c>
      <c r="B460" s="2">
        <f t="shared" si="335"/>
        <v>165</v>
      </c>
      <c r="C460" s="3">
        <f t="shared" si="334"/>
        <v>89196.799999999974</v>
      </c>
      <c r="D460" s="2">
        <f t="shared" si="357"/>
        <v>172570.81773934315</v>
      </c>
      <c r="N460" s="1">
        <v>54285</v>
      </c>
      <c r="O460" s="2">
        <f t="shared" si="354"/>
        <v>165</v>
      </c>
      <c r="P460" s="3">
        <f t="shared" si="320"/>
        <v>64680</v>
      </c>
      <c r="Q460" s="2">
        <f t="shared" si="358"/>
        <v>155046.98668868007</v>
      </c>
    </row>
    <row r="461" spans="1:17" x14ac:dyDescent="0.25">
      <c r="A461" s="1">
        <v>54316</v>
      </c>
      <c r="B461" s="2">
        <f t="shared" si="335"/>
        <v>165</v>
      </c>
      <c r="C461" s="3">
        <f t="shared" si="334"/>
        <v>89361.799999999974</v>
      </c>
      <c r="D461" s="2">
        <f t="shared" si="357"/>
        <v>173267.92331778948</v>
      </c>
      <c r="N461" s="1">
        <v>54316</v>
      </c>
      <c r="O461" s="2">
        <f t="shared" si="354"/>
        <v>165</v>
      </c>
      <c r="P461" s="3">
        <f t="shared" si="320"/>
        <v>64845</v>
      </c>
      <c r="Q461" s="2">
        <f t="shared" si="358"/>
        <v>155826.36746932275</v>
      </c>
    </row>
    <row r="462" spans="1:17" x14ac:dyDescent="0.25">
      <c r="A462" s="1">
        <v>54346</v>
      </c>
      <c r="B462" s="2">
        <f t="shared" si="335"/>
        <v>165</v>
      </c>
      <c r="C462" s="3">
        <f t="shared" si="334"/>
        <v>89526.799999999974</v>
      </c>
      <c r="D462" s="2">
        <f t="shared" si="357"/>
        <v>173967.17830510266</v>
      </c>
      <c r="N462" s="1">
        <v>54346</v>
      </c>
      <c r="O462" s="2">
        <f t="shared" si="354"/>
        <v>165</v>
      </c>
      <c r="P462" s="3">
        <f t="shared" si="320"/>
        <v>65010</v>
      </c>
      <c r="Q462" s="2">
        <f t="shared" si="358"/>
        <v>156608.83329888881</v>
      </c>
    </row>
    <row r="463" spans="1:17" x14ac:dyDescent="0.25">
      <c r="A463" s="1">
        <v>54377</v>
      </c>
      <c r="B463" s="2">
        <f t="shared" si="335"/>
        <v>165</v>
      </c>
      <c r="C463" s="3">
        <f t="shared" si="334"/>
        <v>89691.799999999974</v>
      </c>
      <c r="D463" s="2">
        <f t="shared" si="357"/>
        <v>174668.58932862672</v>
      </c>
      <c r="N463" s="1">
        <v>54377</v>
      </c>
      <c r="O463" s="2">
        <f t="shared" si="354"/>
        <v>165</v>
      </c>
      <c r="P463" s="3">
        <f t="shared" si="320"/>
        <v>65175</v>
      </c>
      <c r="Q463" s="2">
        <f t="shared" si="358"/>
        <v>157394.39638903024</v>
      </c>
    </row>
    <row r="464" spans="1:17" x14ac:dyDescent="0.25">
      <c r="A464" s="1">
        <v>54407</v>
      </c>
      <c r="B464" s="2">
        <f t="shared" si="335"/>
        <v>165</v>
      </c>
      <c r="C464" s="3">
        <f t="shared" si="334"/>
        <v>89856.799999999974</v>
      </c>
      <c r="D464" s="2">
        <f t="shared" ref="D464" si="359">(D463+(B464+B465+B466)*(1-$D$2))*(1+$C$3/12)</f>
        <v>176138.3697950858</v>
      </c>
      <c r="N464" s="1">
        <v>54407</v>
      </c>
      <c r="O464" s="2">
        <f t="shared" si="354"/>
        <v>165</v>
      </c>
      <c r="P464" s="3">
        <f t="shared" si="320"/>
        <v>65340</v>
      </c>
      <c r="Q464" s="2">
        <f t="shared" si="358"/>
        <v>158183.0689997368</v>
      </c>
    </row>
    <row r="465" spans="1:17" x14ac:dyDescent="0.25">
      <c r="A465" s="1"/>
      <c r="B465" s="2">
        <f t="shared" ref="B465" si="360">MIN((1-($G$3-SUM(B452:B464)-$G$2)/($G$3-$G$2)),1)*$G$2</f>
        <v>175</v>
      </c>
      <c r="C465" s="3">
        <f t="shared" si="334"/>
        <v>90031.799999999974</v>
      </c>
      <c r="D465" s="2"/>
      <c r="E465" s="3">
        <f>MAX(MIN(SUM(B452:B464),1925)*$I$2-B465,0)</f>
        <v>591.15000000000009</v>
      </c>
      <c r="F465" s="3">
        <f>F451+E465</f>
        <v>19507.95</v>
      </c>
      <c r="G465" s="3">
        <f t="shared" ref="G465" si="361">G451+B465</f>
        <v>5775</v>
      </c>
      <c r="N465" s="1"/>
      <c r="O465" s="2"/>
      <c r="P465" s="3"/>
      <c r="Q465" s="2"/>
    </row>
    <row r="466" spans="1:17" x14ac:dyDescent="0.25">
      <c r="A466" s="1"/>
      <c r="B466" s="2">
        <f t="shared" ref="B466" si="362">E465</f>
        <v>591.15000000000009</v>
      </c>
      <c r="C466" s="3">
        <f t="shared" si="334"/>
        <v>90622.949999999968</v>
      </c>
      <c r="D466" s="2"/>
      <c r="E466" s="3"/>
      <c r="F466" s="3"/>
      <c r="G466" s="3"/>
      <c r="N466" s="1"/>
      <c r="O466" s="2"/>
      <c r="P466" s="3"/>
      <c r="Q466" s="2"/>
    </row>
    <row r="467" spans="1:17" x14ac:dyDescent="0.25">
      <c r="A467" s="1">
        <v>54438</v>
      </c>
      <c r="B467" s="2">
        <f t="shared" ref="B467" si="363">$B$2</f>
        <v>165</v>
      </c>
      <c r="C467" s="3">
        <f t="shared" si="334"/>
        <v>90787.949999999968</v>
      </c>
      <c r="D467" s="2">
        <f t="shared" ref="D467" si="364">(D464+B467*(1-$D$2))*(1+$C$3/12)</f>
        <v>176846.475325704</v>
      </c>
      <c r="N467" s="1">
        <v>54438</v>
      </c>
      <c r="O467" s="2">
        <f t="shared" ref="O467:O534" si="365">$B$2</f>
        <v>165</v>
      </c>
      <c r="P467" s="3">
        <f t="shared" ref="P467" si="366">P464+O467</f>
        <v>65505</v>
      </c>
      <c r="Q467" s="2">
        <f t="shared" ref="Q467" si="367">(Q464+O467*(1-$P$2))*(1+$O$3/12)</f>
        <v>158974.86343952743</v>
      </c>
    </row>
    <row r="468" spans="1:17" x14ac:dyDescent="0.25">
      <c r="A468" s="1">
        <v>54469</v>
      </c>
      <c r="B468" s="2">
        <f t="shared" si="335"/>
        <v>165</v>
      </c>
      <c r="C468" s="3">
        <f t="shared" si="334"/>
        <v>90952.949999999968</v>
      </c>
      <c r="D468" s="2">
        <f t="shared" ref="D468:D477" si="368">(D467+B468*(1-$D$2))*(1+$C$3/12)</f>
        <v>177556.76418170825</v>
      </c>
      <c r="N468" s="1">
        <v>54469</v>
      </c>
      <c r="O468" s="2">
        <f t="shared" si="365"/>
        <v>165</v>
      </c>
      <c r="P468" s="3">
        <f t="shared" si="320"/>
        <v>65670</v>
      </c>
      <c r="Q468" s="2">
        <f t="shared" ref="Q468" si="369">(Q467+O468*(1-$P$2))*(1+$O$3/12)</f>
        <v>159769.79206564222</v>
      </c>
    </row>
    <row r="469" spans="1:17" x14ac:dyDescent="0.25">
      <c r="A469" s="1">
        <v>54497</v>
      </c>
      <c r="B469" s="2">
        <f t="shared" si="335"/>
        <v>165</v>
      </c>
      <c r="C469" s="3">
        <f t="shared" si="334"/>
        <v>91117.949999999968</v>
      </c>
      <c r="D469" s="2">
        <f t="shared" si="368"/>
        <v>178269.24309501852</v>
      </c>
      <c r="N469" s="1">
        <v>54497</v>
      </c>
      <c r="O469" s="2">
        <f t="shared" si="365"/>
        <v>165</v>
      </c>
      <c r="P469" s="3">
        <f t="shared" si="320"/>
        <v>65835</v>
      </c>
      <c r="Q469" s="2">
        <f t="shared" si="358"/>
        <v>160567.86728423537</v>
      </c>
    </row>
    <row r="470" spans="1:17" x14ac:dyDescent="0.25">
      <c r="A470" s="1">
        <v>54528</v>
      </c>
      <c r="B470" s="2">
        <f t="shared" si="335"/>
        <v>165</v>
      </c>
      <c r="C470" s="3">
        <f t="shared" si="334"/>
        <v>91282.949999999968</v>
      </c>
      <c r="D470" s="2">
        <f t="shared" si="368"/>
        <v>178983.9188183115</v>
      </c>
      <c r="E470" s="9"/>
      <c r="N470" s="1">
        <v>54528</v>
      </c>
      <c r="O470" s="2">
        <f t="shared" si="365"/>
        <v>165</v>
      </c>
      <c r="P470" s="3">
        <f t="shared" si="320"/>
        <v>66000</v>
      </c>
      <c r="Q470" s="2">
        <f t="shared" si="358"/>
        <v>161369.1015505688</v>
      </c>
    </row>
    <row r="471" spans="1:17" x14ac:dyDescent="0.25">
      <c r="A471" s="1">
        <v>54558</v>
      </c>
      <c r="B471" s="2">
        <f t="shared" si="335"/>
        <v>165</v>
      </c>
      <c r="C471" s="3">
        <f t="shared" si="334"/>
        <v>91447.949999999968</v>
      </c>
      <c r="D471" s="2">
        <f t="shared" si="368"/>
        <v>179700.79812508464</v>
      </c>
      <c r="N471" s="1">
        <v>54558</v>
      </c>
      <c r="O471" s="2">
        <f t="shared" si="365"/>
        <v>165</v>
      </c>
      <c r="P471" s="3">
        <f t="shared" si="320"/>
        <v>66165</v>
      </c>
      <c r="Q471" s="2">
        <f t="shared" si="358"/>
        <v>162173.50736920646</v>
      </c>
    </row>
    <row r="472" spans="1:17" x14ac:dyDescent="0.25">
      <c r="A472" s="1">
        <v>54589</v>
      </c>
      <c r="B472" s="2">
        <f t="shared" si="335"/>
        <v>165</v>
      </c>
      <c r="C472" s="3">
        <f t="shared" si="334"/>
        <v>91612.949999999968</v>
      </c>
      <c r="D472" s="2">
        <f t="shared" si="368"/>
        <v>180419.88780972033</v>
      </c>
      <c r="N472" s="1">
        <v>54589</v>
      </c>
      <c r="O472" s="2">
        <f t="shared" si="365"/>
        <v>165</v>
      </c>
      <c r="P472" s="3">
        <f t="shared" si="320"/>
        <v>66330</v>
      </c>
      <c r="Q472" s="2">
        <f t="shared" si="358"/>
        <v>162981.09729420955</v>
      </c>
    </row>
    <row r="473" spans="1:17" x14ac:dyDescent="0.25">
      <c r="A473" s="1">
        <v>54619</v>
      </c>
      <c r="B473" s="2">
        <f t="shared" si="335"/>
        <v>165</v>
      </c>
      <c r="C473" s="3">
        <f t="shared" si="334"/>
        <v>91777.949999999968</v>
      </c>
      <c r="D473" s="2">
        <f t="shared" si="368"/>
        <v>181141.19468755031</v>
      </c>
      <c r="N473" s="1">
        <v>54619</v>
      </c>
      <c r="O473" s="2">
        <f t="shared" si="365"/>
        <v>165</v>
      </c>
      <c r="P473" s="3">
        <f t="shared" si="320"/>
        <v>66495</v>
      </c>
      <c r="Q473" s="2">
        <f t="shared" si="358"/>
        <v>163791.88392933246</v>
      </c>
    </row>
    <row r="474" spans="1:17" x14ac:dyDescent="0.25">
      <c r="A474" s="1">
        <v>54650</v>
      </c>
      <c r="B474" s="2">
        <f t="shared" si="335"/>
        <v>165</v>
      </c>
      <c r="C474" s="3">
        <f t="shared" si="334"/>
        <v>91942.949999999968</v>
      </c>
      <c r="D474" s="2">
        <f t="shared" si="368"/>
        <v>181864.72559492025</v>
      </c>
      <c r="N474" s="1">
        <v>54650</v>
      </c>
      <c r="O474" s="2">
        <f t="shared" si="365"/>
        <v>165</v>
      </c>
      <c r="P474" s="3">
        <f t="shared" si="320"/>
        <v>66660</v>
      </c>
      <c r="Q474" s="2">
        <f t="shared" si="358"/>
        <v>164605.87992821939</v>
      </c>
    </row>
    <row r="475" spans="1:17" x14ac:dyDescent="0.25">
      <c r="A475" s="1">
        <v>54681</v>
      </c>
      <c r="B475" s="2">
        <f t="shared" si="335"/>
        <v>165</v>
      </c>
      <c r="C475" s="3">
        <f t="shared" si="334"/>
        <v>92107.949999999968</v>
      </c>
      <c r="D475" s="2">
        <f t="shared" si="368"/>
        <v>182590.48738925459</v>
      </c>
      <c r="N475" s="1">
        <v>54681</v>
      </c>
      <c r="O475" s="2">
        <f t="shared" si="365"/>
        <v>165</v>
      </c>
      <c r="P475" s="3">
        <f t="shared" si="320"/>
        <v>66825</v>
      </c>
      <c r="Q475" s="2">
        <f t="shared" si="358"/>
        <v>165423.09799460191</v>
      </c>
    </row>
    <row r="476" spans="1:17" x14ac:dyDescent="0.25">
      <c r="A476" s="1">
        <v>54711</v>
      </c>
      <c r="B476" s="2">
        <f t="shared" si="335"/>
        <v>165</v>
      </c>
      <c r="C476" s="3">
        <f t="shared" si="334"/>
        <v>92272.949999999968</v>
      </c>
      <c r="D476" s="2">
        <f t="shared" si="368"/>
        <v>183318.48694912146</v>
      </c>
      <c r="N476" s="1">
        <v>54711</v>
      </c>
      <c r="O476" s="2">
        <f t="shared" si="365"/>
        <v>165</v>
      </c>
      <c r="P476" s="3">
        <f t="shared" ref="P476:P539" si="370">P475+O476</f>
        <v>66990</v>
      </c>
      <c r="Q476" s="2">
        <f t="shared" si="358"/>
        <v>166243.55088249719</v>
      </c>
    </row>
    <row r="477" spans="1:17" x14ac:dyDescent="0.25">
      <c r="A477" s="1">
        <v>54742</v>
      </c>
      <c r="B477" s="2">
        <f t="shared" si="335"/>
        <v>165</v>
      </c>
      <c r="C477" s="3">
        <f t="shared" si="334"/>
        <v>92437.949999999968</v>
      </c>
      <c r="D477" s="2">
        <f t="shared" si="368"/>
        <v>184048.73117429792</v>
      </c>
      <c r="N477" s="1">
        <v>54742</v>
      </c>
      <c r="O477" s="2">
        <f t="shared" si="365"/>
        <v>165</v>
      </c>
      <c r="P477" s="3">
        <f t="shared" si="370"/>
        <v>67155</v>
      </c>
      <c r="Q477" s="2">
        <f t="shared" si="358"/>
        <v>167067.25139640708</v>
      </c>
    </row>
    <row r="478" spans="1:17" x14ac:dyDescent="0.25">
      <c r="A478" s="1">
        <v>54772</v>
      </c>
      <c r="B478" s="2">
        <f t="shared" si="335"/>
        <v>165</v>
      </c>
      <c r="C478" s="3">
        <f t="shared" si="334"/>
        <v>92602.949999999968</v>
      </c>
      <c r="D478" s="2">
        <f t="shared" ref="D478" si="371">(D477+(B478+B479+B480)*(1-$D$2))*(1+$C$3/12)</f>
        <v>185547.43374478116</v>
      </c>
      <c r="N478" s="1">
        <v>54772</v>
      </c>
      <c r="O478" s="2">
        <f t="shared" si="365"/>
        <v>165</v>
      </c>
      <c r="P478" s="3">
        <f t="shared" si="370"/>
        <v>67320</v>
      </c>
      <c r="Q478" s="2">
        <f t="shared" si="358"/>
        <v>167894.21239151785</v>
      </c>
    </row>
    <row r="479" spans="1:17" x14ac:dyDescent="0.25">
      <c r="A479" s="1"/>
      <c r="B479" s="2">
        <f t="shared" ref="B479" si="372">MIN((1-($G$3-SUM(B466:B478)-$G$2)/($G$3-$G$2)),1)*$G$2</f>
        <v>175</v>
      </c>
      <c r="C479" s="3">
        <f t="shared" si="334"/>
        <v>92777.949999999968</v>
      </c>
      <c r="D479" s="2"/>
      <c r="E479" s="3">
        <f>MAX(MIN(SUM(B466:B478),1925)*$I$2-B479,0)</f>
        <v>591.15000000000009</v>
      </c>
      <c r="F479" s="3">
        <f>F465+E479</f>
        <v>20099.100000000002</v>
      </c>
      <c r="G479" s="3">
        <f t="shared" ref="G479" si="373">G465+B479</f>
        <v>5950</v>
      </c>
      <c r="N479" s="1"/>
      <c r="O479" s="2"/>
      <c r="P479" s="3"/>
      <c r="Q479" s="2"/>
    </row>
    <row r="480" spans="1:17" x14ac:dyDescent="0.25">
      <c r="A480" s="1"/>
      <c r="B480" s="2">
        <f t="shared" ref="B480" si="374">E479</f>
        <v>591.15000000000009</v>
      </c>
      <c r="C480" s="3">
        <f t="shared" si="334"/>
        <v>93369.099999999962</v>
      </c>
      <c r="D480" s="2"/>
      <c r="E480" s="3"/>
      <c r="F480" s="3"/>
      <c r="G480" s="3"/>
      <c r="N480" s="1"/>
      <c r="O480" s="2"/>
      <c r="P480" s="3"/>
      <c r="Q480" s="2"/>
    </row>
    <row r="481" spans="1:17" x14ac:dyDescent="0.25">
      <c r="A481" s="1">
        <v>54803</v>
      </c>
      <c r="B481" s="2">
        <f t="shared" ref="B481" si="375">$B$2</f>
        <v>165</v>
      </c>
      <c r="C481" s="3">
        <f t="shared" si="334"/>
        <v>93534.099999999962</v>
      </c>
      <c r="D481" s="2">
        <f t="shared" ref="D481" si="376">(D478+B481*(1-$D$2))*(1+$C$3/12)</f>
        <v>186284.55055591092</v>
      </c>
      <c r="N481" s="1">
        <v>54803</v>
      </c>
      <c r="O481" s="2">
        <f t="shared" ref="O481" si="377">$B$2</f>
        <v>165</v>
      </c>
      <c r="P481" s="3">
        <f t="shared" ref="P481" si="378">P478+O481</f>
        <v>67485</v>
      </c>
      <c r="Q481" s="2">
        <f t="shared" ref="Q481" si="379">(Q478+O481*(1-$P$2))*(1+$O$3/12)</f>
        <v>168724.44677390094</v>
      </c>
    </row>
    <row r="482" spans="1:17" x14ac:dyDescent="0.25">
      <c r="A482" s="1">
        <v>54834</v>
      </c>
      <c r="B482" s="2">
        <f t="shared" si="335"/>
        <v>165</v>
      </c>
      <c r="C482" s="3">
        <f t="shared" si="334"/>
        <v>93699.099999999962</v>
      </c>
      <c r="D482" s="2">
        <f t="shared" ref="D482:D491" si="380">(D481+B482*(1-$D$2))*(1+$C$3/12)</f>
        <v>187023.94014387496</v>
      </c>
      <c r="N482" s="1">
        <v>54834</v>
      </c>
      <c r="O482" s="2">
        <f t="shared" si="354"/>
        <v>165</v>
      </c>
      <c r="P482" s="3">
        <f t="shared" si="370"/>
        <v>67650</v>
      </c>
      <c r="Q482" s="2">
        <f t="shared" ref="Q482" si="381">(Q481+O482*(1-$P$2))*(1+$O$3/12)</f>
        <v>169557.96750071429</v>
      </c>
    </row>
    <row r="483" spans="1:17" x14ac:dyDescent="0.25">
      <c r="A483" s="1">
        <v>54862</v>
      </c>
      <c r="B483" s="2">
        <f t="shared" si="335"/>
        <v>165</v>
      </c>
      <c r="C483" s="3">
        <f t="shared" si="334"/>
        <v>93864.099999999962</v>
      </c>
      <c r="D483" s="2">
        <f t="shared" si="380"/>
        <v>187765.60951640192</v>
      </c>
      <c r="N483" s="1">
        <v>54862</v>
      </c>
      <c r="O483" s="2">
        <f t="shared" si="354"/>
        <v>165</v>
      </c>
      <c r="P483" s="3">
        <f t="shared" si="370"/>
        <v>67815</v>
      </c>
      <c r="Q483" s="2">
        <f t="shared" si="358"/>
        <v>170394.78758040461</v>
      </c>
    </row>
    <row r="484" spans="1:17" x14ac:dyDescent="0.25">
      <c r="A484" s="1">
        <v>54893</v>
      </c>
      <c r="B484" s="2">
        <f t="shared" si="335"/>
        <v>165</v>
      </c>
      <c r="C484" s="3">
        <f t="shared" si="334"/>
        <v>94029.099999999962</v>
      </c>
      <c r="D484" s="2">
        <f t="shared" si="380"/>
        <v>188509.5657028275</v>
      </c>
      <c r="E484" s="9"/>
      <c r="N484" s="1">
        <v>54893</v>
      </c>
      <c r="O484" s="2">
        <f t="shared" si="354"/>
        <v>165</v>
      </c>
      <c r="P484" s="3">
        <f t="shared" si="370"/>
        <v>67980</v>
      </c>
      <c r="Q484" s="2">
        <f t="shared" si="358"/>
        <v>171234.92007291038</v>
      </c>
    </row>
    <row r="485" spans="1:17" x14ac:dyDescent="0.25">
      <c r="A485" s="1">
        <v>54923</v>
      </c>
      <c r="B485" s="2">
        <f t="shared" si="335"/>
        <v>165</v>
      </c>
      <c r="C485" s="3">
        <f t="shared" si="334"/>
        <v>94194.099999999962</v>
      </c>
      <c r="D485" s="2">
        <f t="shared" si="380"/>
        <v>189255.81575416122</v>
      </c>
      <c r="N485" s="1">
        <v>54923</v>
      </c>
      <c r="O485" s="2">
        <f t="shared" si="354"/>
        <v>165</v>
      </c>
      <c r="P485" s="3">
        <f t="shared" si="370"/>
        <v>68145</v>
      </c>
      <c r="Q485" s="2">
        <f t="shared" si="358"/>
        <v>172078.37808986564</v>
      </c>
    </row>
    <row r="486" spans="1:17" x14ac:dyDescent="0.25">
      <c r="A486" s="1">
        <v>54954</v>
      </c>
      <c r="B486" s="2">
        <f t="shared" si="335"/>
        <v>165</v>
      </c>
      <c r="C486" s="3">
        <f t="shared" si="334"/>
        <v>94359.099999999962</v>
      </c>
      <c r="D486" s="2">
        <f t="shared" si="380"/>
        <v>190004.36674315322</v>
      </c>
      <c r="N486" s="1">
        <v>54954</v>
      </c>
      <c r="O486" s="2">
        <f t="shared" si="354"/>
        <v>165</v>
      </c>
      <c r="P486" s="3">
        <f t="shared" si="370"/>
        <v>68310</v>
      </c>
      <c r="Q486" s="2">
        <f t="shared" si="358"/>
        <v>172925.17479480468</v>
      </c>
    </row>
    <row r="487" spans="1:17" x14ac:dyDescent="0.25">
      <c r="A487" s="1">
        <v>54984</v>
      </c>
      <c r="B487" s="2">
        <f t="shared" si="335"/>
        <v>165</v>
      </c>
      <c r="C487" s="3">
        <f t="shared" si="334"/>
        <v>94524.099999999962</v>
      </c>
      <c r="D487" s="2">
        <f t="shared" si="380"/>
        <v>190755.22576436127</v>
      </c>
      <c r="N487" s="1">
        <v>54984</v>
      </c>
      <c r="O487" s="2">
        <f t="shared" si="354"/>
        <v>165</v>
      </c>
      <c r="P487" s="3">
        <f t="shared" si="370"/>
        <v>68475</v>
      </c>
      <c r="Q487" s="2">
        <f t="shared" si="358"/>
        <v>173775.32340336745</v>
      </c>
    </row>
    <row r="488" spans="1:17" x14ac:dyDescent="0.25">
      <c r="A488" s="1">
        <v>55015</v>
      </c>
      <c r="B488" s="2">
        <f t="shared" si="335"/>
        <v>165</v>
      </c>
      <c r="C488" s="3">
        <f t="shared" si="334"/>
        <v>94689.099999999962</v>
      </c>
      <c r="D488" s="2">
        <f t="shared" si="380"/>
        <v>191508.39993421806</v>
      </c>
      <c r="N488" s="1">
        <v>55015</v>
      </c>
      <c r="O488" s="2">
        <f t="shared" si="354"/>
        <v>165</v>
      </c>
      <c r="P488" s="3">
        <f t="shared" si="370"/>
        <v>68640</v>
      </c>
      <c r="Q488" s="2">
        <f t="shared" si="358"/>
        <v>174628.83718350576</v>
      </c>
    </row>
    <row r="489" spans="1:17" x14ac:dyDescent="0.25">
      <c r="A489" s="1">
        <v>55046</v>
      </c>
      <c r="B489" s="2">
        <f t="shared" si="335"/>
        <v>165</v>
      </c>
      <c r="C489" s="3">
        <f t="shared" si="334"/>
        <v>94854.099999999962</v>
      </c>
      <c r="D489" s="2">
        <f t="shared" si="380"/>
        <v>192263.89639109856</v>
      </c>
      <c r="N489" s="1">
        <v>55046</v>
      </c>
      <c r="O489" s="2">
        <f t="shared" si="354"/>
        <v>165</v>
      </c>
      <c r="P489" s="3">
        <f t="shared" si="370"/>
        <v>68805</v>
      </c>
      <c r="Q489" s="2">
        <f t="shared" si="358"/>
        <v>175485.72945569045</v>
      </c>
    </row>
    <row r="490" spans="1:17" x14ac:dyDescent="0.25">
      <c r="A490" s="1">
        <v>55076</v>
      </c>
      <c r="B490" s="2">
        <f t="shared" si="335"/>
        <v>165</v>
      </c>
      <c r="C490" s="3">
        <f t="shared" si="334"/>
        <v>95019.099999999962</v>
      </c>
      <c r="D490" s="2">
        <f t="shared" si="380"/>
        <v>193021.72229538779</v>
      </c>
      <c r="N490" s="1">
        <v>55076</v>
      </c>
      <c r="O490" s="2">
        <f t="shared" si="354"/>
        <v>165</v>
      </c>
      <c r="P490" s="3">
        <f t="shared" si="370"/>
        <v>68970</v>
      </c>
      <c r="Q490" s="2">
        <f t="shared" si="358"/>
        <v>176346.01359311922</v>
      </c>
    </row>
    <row r="491" spans="1:17" x14ac:dyDescent="0.25">
      <c r="A491" s="1">
        <v>55107</v>
      </c>
      <c r="B491" s="2">
        <f t="shared" si="335"/>
        <v>165</v>
      </c>
      <c r="C491" s="3">
        <f t="shared" si="334"/>
        <v>95184.099999999962</v>
      </c>
      <c r="D491" s="2">
        <f t="shared" si="380"/>
        <v>193781.88482954857</v>
      </c>
      <c r="N491" s="1">
        <v>55107</v>
      </c>
      <c r="O491" s="2">
        <f t="shared" si="354"/>
        <v>165</v>
      </c>
      <c r="P491" s="3">
        <f t="shared" si="370"/>
        <v>69135</v>
      </c>
      <c r="Q491" s="2">
        <f t="shared" si="358"/>
        <v>177209.70302192532</v>
      </c>
    </row>
    <row r="492" spans="1:17" x14ac:dyDescent="0.25">
      <c r="A492" s="1">
        <v>55137</v>
      </c>
      <c r="B492" s="2">
        <f t="shared" si="335"/>
        <v>165</v>
      </c>
      <c r="C492" s="3">
        <f t="shared" si="334"/>
        <v>95349.099999999962</v>
      </c>
      <c r="D492" s="2">
        <f t="shared" ref="D492" si="382">(D491+(B492+B493+B494)*(1-$D$2))*(1+$C$3/12)</f>
        <v>195310.5979571355</v>
      </c>
      <c r="N492" s="1">
        <v>55137</v>
      </c>
      <c r="O492" s="2">
        <f t="shared" si="354"/>
        <v>165</v>
      </c>
      <c r="P492" s="3">
        <f t="shared" si="370"/>
        <v>69300</v>
      </c>
      <c r="Q492" s="2">
        <f t="shared" si="358"/>
        <v>178076.81122138709</v>
      </c>
    </row>
    <row r="493" spans="1:17" x14ac:dyDescent="0.25">
      <c r="A493" s="1"/>
      <c r="B493" s="2">
        <f t="shared" ref="B493" si="383">MIN((1-($G$3-SUM(B480:B492)-$G$2)/($G$3-$G$2)),1)*$G$2</f>
        <v>175</v>
      </c>
      <c r="C493" s="3">
        <f t="shared" si="334"/>
        <v>95524.099999999962</v>
      </c>
      <c r="D493" s="2"/>
      <c r="E493" s="3">
        <f>MAX(MIN(SUM(B480:B492),1925)*$I$2-B493,0)</f>
        <v>591.15000000000009</v>
      </c>
      <c r="F493" s="3">
        <f t="shared" ref="F493" si="384">F479+E493</f>
        <v>20690.250000000004</v>
      </c>
      <c r="G493" s="3">
        <f t="shared" ref="G493" si="385">G479+B493</f>
        <v>6125</v>
      </c>
      <c r="N493" s="1"/>
      <c r="O493" s="2"/>
      <c r="P493" s="3"/>
      <c r="Q493" s="2"/>
    </row>
    <row r="494" spans="1:17" x14ac:dyDescent="0.25">
      <c r="A494" s="1"/>
      <c r="B494" s="2">
        <f t="shared" ref="B494" si="386">E493</f>
        <v>591.15000000000009</v>
      </c>
      <c r="C494" s="3">
        <f t="shared" ref="C494:C557" si="387">C493+B494</f>
        <v>96115.249999999956</v>
      </c>
      <c r="D494" s="2"/>
      <c r="E494" s="3"/>
      <c r="F494" s="3"/>
      <c r="G494" s="3"/>
      <c r="N494" s="1"/>
      <c r="O494" s="2"/>
      <c r="P494" s="3"/>
      <c r="Q494" s="2"/>
    </row>
    <row r="495" spans="1:17" x14ac:dyDescent="0.25">
      <c r="A495" s="1">
        <v>55168</v>
      </c>
      <c r="B495" s="2">
        <f t="shared" ref="B495" si="388">$B$2</f>
        <v>165</v>
      </c>
      <c r="C495" s="3">
        <f t="shared" si="387"/>
        <v>96280.249999999956</v>
      </c>
      <c r="D495" s="2">
        <f t="shared" ref="D495" si="389">(D492+B495*(1-$D$2))*(1+$C$3/12)</f>
        <v>196077.81785791999</v>
      </c>
      <c r="N495" s="1">
        <v>55168</v>
      </c>
      <c r="O495" s="2">
        <f t="shared" ref="O495" si="390">$B$2</f>
        <v>165</v>
      </c>
      <c r="P495" s="3">
        <f t="shared" ref="P495" si="391">P492+O495</f>
        <v>69465</v>
      </c>
      <c r="Q495" s="2">
        <f t="shared" ref="Q495" si="392">(Q492+O495*(1-$P$2))*(1+$O$3/12)</f>
        <v>178947.3517241384</v>
      </c>
    </row>
    <row r="496" spans="1:17" x14ac:dyDescent="0.25">
      <c r="A496" s="1">
        <v>55199</v>
      </c>
      <c r="B496" s="2">
        <f t="shared" si="335"/>
        <v>165</v>
      </c>
      <c r="C496" s="3">
        <f t="shared" si="387"/>
        <v>96445.249999999956</v>
      </c>
      <c r="D496" s="2">
        <f t="shared" ref="D496:D505" si="393">(D495+B496*(1-$D$2))*(1+$C$3/12)</f>
        <v>196847.40335339858</v>
      </c>
      <c r="N496" s="1">
        <v>55199</v>
      </c>
      <c r="O496" s="2">
        <f t="shared" si="365"/>
        <v>165</v>
      </c>
      <c r="P496" s="3">
        <f t="shared" si="370"/>
        <v>69630</v>
      </c>
      <c r="Q496" s="2">
        <f t="shared" ref="Q496" si="394">(Q495+O496*(1-$P$2))*(1+$O$3/12)</f>
        <v>179821.33811637977</v>
      </c>
    </row>
    <row r="497" spans="1:17" x14ac:dyDescent="0.25">
      <c r="A497" s="1">
        <v>55227</v>
      </c>
      <c r="B497" s="2">
        <f t="shared" ref="B497:B560" si="395">$B$2</f>
        <v>165</v>
      </c>
      <c r="C497" s="3">
        <f t="shared" si="387"/>
        <v>96610.249999999956</v>
      </c>
      <c r="D497" s="2">
        <f t="shared" si="393"/>
        <v>197619.36173748822</v>
      </c>
      <c r="N497" s="1">
        <v>55227</v>
      </c>
      <c r="O497" s="2">
        <f t="shared" si="365"/>
        <v>165</v>
      </c>
      <c r="P497" s="3">
        <f t="shared" si="370"/>
        <v>69795</v>
      </c>
      <c r="Q497" s="2">
        <f t="shared" si="358"/>
        <v>180698.78403809044</v>
      </c>
    </row>
    <row r="498" spans="1:17" x14ac:dyDescent="0.25">
      <c r="A498" s="1">
        <v>55258</v>
      </c>
      <c r="B498" s="2">
        <f t="shared" si="395"/>
        <v>165</v>
      </c>
      <c r="C498" s="3">
        <f t="shared" si="387"/>
        <v>96775.249999999956</v>
      </c>
      <c r="D498" s="2">
        <f t="shared" si="393"/>
        <v>198393.70032659548</v>
      </c>
      <c r="E498" s="9"/>
      <c r="N498" s="1">
        <v>55258</v>
      </c>
      <c r="O498" s="2">
        <f t="shared" si="365"/>
        <v>165</v>
      </c>
      <c r="P498" s="3">
        <f t="shared" si="370"/>
        <v>69960</v>
      </c>
      <c r="Q498" s="2">
        <f t="shared" si="358"/>
        <v>181579.70318324122</v>
      </c>
    </row>
    <row r="499" spans="1:17" x14ac:dyDescent="0.25">
      <c r="A499" s="1">
        <v>55288</v>
      </c>
      <c r="B499" s="2">
        <f t="shared" si="395"/>
        <v>165</v>
      </c>
      <c r="C499" s="3">
        <f t="shared" si="387"/>
        <v>96940.249999999956</v>
      </c>
      <c r="D499" s="2">
        <f t="shared" si="393"/>
        <v>199170.42645968581</v>
      </c>
      <c r="N499" s="1">
        <v>55288</v>
      </c>
      <c r="O499" s="2">
        <f t="shared" si="365"/>
        <v>165</v>
      </c>
      <c r="P499" s="3">
        <f t="shared" si="370"/>
        <v>70125</v>
      </c>
      <c r="Q499" s="2">
        <f t="shared" si="358"/>
        <v>182464.10930000822</v>
      </c>
    </row>
    <row r="500" spans="1:17" x14ac:dyDescent="0.25">
      <c r="A500" s="1">
        <v>55319</v>
      </c>
      <c r="B500" s="2">
        <f t="shared" si="395"/>
        <v>165</v>
      </c>
      <c r="C500" s="3">
        <f t="shared" si="387"/>
        <v>97105.249999999956</v>
      </c>
      <c r="D500" s="2">
        <f t="shared" si="393"/>
        <v>199949.54749835317</v>
      </c>
      <c r="N500" s="1">
        <v>55319</v>
      </c>
      <c r="O500" s="2">
        <f t="shared" si="365"/>
        <v>165</v>
      </c>
      <c r="P500" s="3">
        <f t="shared" si="370"/>
        <v>70290</v>
      </c>
      <c r="Q500" s="2">
        <f t="shared" si="358"/>
        <v>183352.0161909874</v>
      </c>
    </row>
    <row r="501" spans="1:17" x14ac:dyDescent="0.25">
      <c r="A501" s="1">
        <v>55349</v>
      </c>
      <c r="B501" s="2">
        <f t="shared" si="395"/>
        <v>165</v>
      </c>
      <c r="C501" s="3">
        <f t="shared" si="387"/>
        <v>97270.249999999956</v>
      </c>
      <c r="D501" s="2">
        <f t="shared" si="393"/>
        <v>200731.07082688977</v>
      </c>
      <c r="N501" s="1">
        <v>55349</v>
      </c>
      <c r="O501" s="2">
        <f t="shared" si="365"/>
        <v>165</v>
      </c>
      <c r="P501" s="3">
        <f t="shared" si="370"/>
        <v>70455</v>
      </c>
      <c r="Q501" s="2">
        <f t="shared" si="358"/>
        <v>184243.43771341004</v>
      </c>
    </row>
    <row r="502" spans="1:17" x14ac:dyDescent="0.25">
      <c r="A502" s="1">
        <v>55380</v>
      </c>
      <c r="B502" s="2">
        <f t="shared" si="395"/>
        <v>165</v>
      </c>
      <c r="C502" s="3">
        <f t="shared" si="387"/>
        <v>97435.249999999956</v>
      </c>
      <c r="D502" s="2">
        <f t="shared" si="393"/>
        <v>201515.00385235602</v>
      </c>
      <c r="N502" s="1">
        <v>55380</v>
      </c>
      <c r="O502" s="2">
        <f t="shared" si="365"/>
        <v>165</v>
      </c>
      <c r="P502" s="3">
        <f t="shared" si="370"/>
        <v>70620</v>
      </c>
      <c r="Q502" s="2">
        <f t="shared" si="358"/>
        <v>185138.38777935895</v>
      </c>
    </row>
    <row r="503" spans="1:17" x14ac:dyDescent="0.25">
      <c r="A503" s="1">
        <v>55411</v>
      </c>
      <c r="B503" s="2">
        <f t="shared" si="395"/>
        <v>165</v>
      </c>
      <c r="C503" s="3">
        <f t="shared" si="387"/>
        <v>97600.249999999956</v>
      </c>
      <c r="D503" s="2">
        <f t="shared" si="393"/>
        <v>202301.35400465078</v>
      </c>
      <c r="N503" s="1">
        <v>55411</v>
      </c>
      <c r="O503" s="2">
        <f t="shared" si="365"/>
        <v>165</v>
      </c>
      <c r="P503" s="3">
        <f t="shared" si="370"/>
        <v>70785</v>
      </c>
      <c r="Q503" s="2">
        <f t="shared" si="358"/>
        <v>186036.88035598557</v>
      </c>
    </row>
    <row r="504" spans="1:17" x14ac:dyDescent="0.25">
      <c r="A504" s="1">
        <v>55441</v>
      </c>
      <c r="B504" s="2">
        <f t="shared" si="395"/>
        <v>165</v>
      </c>
      <c r="C504" s="3">
        <f t="shared" si="387"/>
        <v>97765.249999999956</v>
      </c>
      <c r="D504" s="2">
        <f t="shared" si="393"/>
        <v>203090.1287365818</v>
      </c>
      <c r="N504" s="1">
        <v>55441</v>
      </c>
      <c r="O504" s="2">
        <f t="shared" si="365"/>
        <v>165</v>
      </c>
      <c r="P504" s="3">
        <f t="shared" si="370"/>
        <v>70950</v>
      </c>
      <c r="Q504" s="2">
        <f t="shared" si="358"/>
        <v>186938.929465728</v>
      </c>
    </row>
    <row r="505" spans="1:17" x14ac:dyDescent="0.25">
      <c r="A505" s="1">
        <v>55472</v>
      </c>
      <c r="B505" s="2">
        <f t="shared" si="395"/>
        <v>165</v>
      </c>
      <c r="C505" s="3">
        <f t="shared" si="387"/>
        <v>97930.249999999956</v>
      </c>
      <c r="D505" s="2">
        <f t="shared" si="393"/>
        <v>203881.33552393626</v>
      </c>
      <c r="N505" s="1">
        <v>55472</v>
      </c>
      <c r="O505" s="2">
        <f t="shared" si="365"/>
        <v>165</v>
      </c>
      <c r="P505" s="3">
        <f t="shared" si="370"/>
        <v>71115</v>
      </c>
      <c r="Q505" s="2">
        <f t="shared" si="358"/>
        <v>187844.54918652982</v>
      </c>
    </row>
    <row r="506" spans="1:17" x14ac:dyDescent="0.25">
      <c r="A506" s="1">
        <v>55502</v>
      </c>
      <c r="B506" s="2">
        <f t="shared" si="395"/>
        <v>165</v>
      </c>
      <c r="C506" s="3">
        <f t="shared" si="387"/>
        <v>98095.249999999956</v>
      </c>
      <c r="D506" s="2">
        <f t="shared" ref="D506" si="396">(D505+(B506+B507+B508)*(1-$D$2))*(1+$C$3/12)</f>
        <v>205441.18862449756</v>
      </c>
      <c r="N506" s="1">
        <v>55502</v>
      </c>
      <c r="O506" s="2">
        <f t="shared" si="365"/>
        <v>165</v>
      </c>
      <c r="P506" s="3">
        <f t="shared" si="370"/>
        <v>71280</v>
      </c>
      <c r="Q506" s="2">
        <f t="shared" si="358"/>
        <v>188753.75365205982</v>
      </c>
    </row>
    <row r="507" spans="1:17" x14ac:dyDescent="0.25">
      <c r="A507" s="1"/>
      <c r="B507" s="2">
        <f t="shared" ref="B507" si="397">MIN((1-($G$3-SUM(B494:B506)-$G$2)/($G$3-$G$2)),1)*$G$2</f>
        <v>175</v>
      </c>
      <c r="C507" s="3">
        <f t="shared" si="387"/>
        <v>98270.249999999956</v>
      </c>
      <c r="D507" s="2"/>
      <c r="E507" s="3">
        <f>MAX(MIN(SUM(B494:B506),1925)*$I$2-B507,0)</f>
        <v>591.15000000000009</v>
      </c>
      <c r="F507" s="3">
        <f>F493+E507</f>
        <v>21281.400000000005</v>
      </c>
      <c r="G507" s="3">
        <f t="shared" ref="G507" si="398">G493+B507</f>
        <v>6300</v>
      </c>
      <c r="N507" s="1"/>
      <c r="O507" s="2"/>
      <c r="P507" s="3"/>
      <c r="Q507" s="2"/>
    </row>
    <row r="508" spans="1:17" x14ac:dyDescent="0.25">
      <c r="A508" s="1"/>
      <c r="B508" s="2">
        <f t="shared" ref="B508" si="399">E507</f>
        <v>591.15000000000009</v>
      </c>
      <c r="C508" s="3">
        <f t="shared" si="387"/>
        <v>98861.399999999951</v>
      </c>
      <c r="D508" s="2"/>
      <c r="E508" s="3"/>
      <c r="F508" s="3"/>
      <c r="G508" s="3"/>
      <c r="N508" s="1"/>
      <c r="O508" s="2"/>
      <c r="P508" s="3"/>
      <c r="Q508" s="2"/>
    </row>
    <row r="509" spans="1:17" x14ac:dyDescent="0.25">
      <c r="A509" s="1">
        <v>55533</v>
      </c>
      <c r="B509" s="2">
        <f t="shared" ref="B509" si="400">$B$2</f>
        <v>165</v>
      </c>
      <c r="C509" s="3">
        <f t="shared" si="387"/>
        <v>99026.399999999951</v>
      </c>
      <c r="D509" s="2">
        <f t="shared" ref="D509" si="401">(D506+B509*(1-$D$2))*(1+$C$3/12)</f>
        <v>206239.64451317309</v>
      </c>
      <c r="N509" s="1">
        <v>55533</v>
      </c>
      <c r="O509" s="2">
        <f t="shared" ref="O509" si="402">$B$2</f>
        <v>165</v>
      </c>
      <c r="P509" s="3">
        <f t="shared" ref="P509" si="403">P506+O509</f>
        <v>71445</v>
      </c>
      <c r="Q509" s="2">
        <f t="shared" ref="Q509" si="404">(Q506+O509*(1-$P$2))*(1+$O$3/12)</f>
        <v>189666.55705193256</v>
      </c>
    </row>
    <row r="510" spans="1:17" x14ac:dyDescent="0.25">
      <c r="A510" s="1">
        <v>55564</v>
      </c>
      <c r="B510" s="2">
        <f t="shared" si="395"/>
        <v>165</v>
      </c>
      <c r="C510" s="3">
        <f t="shared" si="387"/>
        <v>99191.399999999951</v>
      </c>
      <c r="D510" s="2">
        <f t="shared" ref="D510:D519" si="405">(D509+B510*(1-$D$2))*(1+$C$3/12)</f>
        <v>207040.56230750537</v>
      </c>
      <c r="N510" s="1">
        <v>55564</v>
      </c>
      <c r="O510" s="2">
        <f t="shared" si="354"/>
        <v>165</v>
      </c>
      <c r="P510" s="3">
        <f t="shared" si="370"/>
        <v>71610</v>
      </c>
      <c r="Q510" s="2">
        <f t="shared" ref="Q510" si="406">(Q509+O510*(1-$P$2))*(1+$O$3/12)</f>
        <v>190582.97363192978</v>
      </c>
    </row>
    <row r="511" spans="1:17" x14ac:dyDescent="0.25">
      <c r="A511" s="1">
        <v>55593</v>
      </c>
      <c r="B511" s="2">
        <f t="shared" si="395"/>
        <v>165</v>
      </c>
      <c r="C511" s="3">
        <f t="shared" si="387"/>
        <v>99356.399999999951</v>
      </c>
      <c r="D511" s="2">
        <f t="shared" si="405"/>
        <v>207843.94959837018</v>
      </c>
      <c r="N511" s="1">
        <v>55593</v>
      </c>
      <c r="O511" s="2">
        <f t="shared" si="354"/>
        <v>165</v>
      </c>
      <c r="P511" s="3">
        <f t="shared" si="370"/>
        <v>71775</v>
      </c>
      <c r="Q511" s="2">
        <f t="shared" si="358"/>
        <v>191503.01769422283</v>
      </c>
    </row>
    <row r="512" spans="1:17" x14ac:dyDescent="0.25">
      <c r="A512" s="1">
        <v>55624</v>
      </c>
      <c r="B512" s="2">
        <f t="shared" si="395"/>
        <v>165</v>
      </c>
      <c r="C512" s="3">
        <f t="shared" si="387"/>
        <v>99521.399999999951</v>
      </c>
      <c r="D512" s="2">
        <f t="shared" si="405"/>
        <v>208649.8140000485</v>
      </c>
      <c r="E512" s="9"/>
      <c r="N512" s="1">
        <v>55624</v>
      </c>
      <c r="O512" s="2">
        <f t="shared" si="354"/>
        <v>165</v>
      </c>
      <c r="P512" s="3">
        <f t="shared" si="370"/>
        <v>71940</v>
      </c>
      <c r="Q512" s="2">
        <f t="shared" si="358"/>
        <v>192426.7035975958</v>
      </c>
    </row>
    <row r="513" spans="1:17" x14ac:dyDescent="0.25">
      <c r="A513" s="1">
        <v>55654</v>
      </c>
      <c r="B513" s="2">
        <f t="shared" si="395"/>
        <v>165</v>
      </c>
      <c r="C513" s="3">
        <f t="shared" si="387"/>
        <v>99686.399999999951</v>
      </c>
      <c r="D513" s="2">
        <f t="shared" si="405"/>
        <v>209458.16315029864</v>
      </c>
      <c r="N513" s="1">
        <v>55654</v>
      </c>
      <c r="O513" s="2">
        <f t="shared" si="354"/>
        <v>165</v>
      </c>
      <c r="P513" s="3">
        <f t="shared" si="370"/>
        <v>72105</v>
      </c>
      <c r="Q513" s="2">
        <f t="shared" si="358"/>
        <v>193354.04575766961</v>
      </c>
    </row>
    <row r="514" spans="1:17" x14ac:dyDescent="0.25">
      <c r="A514" s="1">
        <v>55685</v>
      </c>
      <c r="B514" s="2">
        <f t="shared" si="395"/>
        <v>165</v>
      </c>
      <c r="C514" s="3">
        <f t="shared" si="387"/>
        <v>99851.399999999951</v>
      </c>
      <c r="D514" s="2">
        <f t="shared" si="405"/>
        <v>210269.00471042874</v>
      </c>
      <c r="N514" s="1">
        <v>55685</v>
      </c>
      <c r="O514" s="2">
        <f t="shared" si="354"/>
        <v>165</v>
      </c>
      <c r="P514" s="3">
        <f t="shared" si="370"/>
        <v>72270</v>
      </c>
      <c r="Q514" s="2">
        <f t="shared" si="358"/>
        <v>194285.05864712704</v>
      </c>
    </row>
    <row r="515" spans="1:17" x14ac:dyDescent="0.25">
      <c r="A515" s="1">
        <v>55715</v>
      </c>
      <c r="B515" s="2">
        <f t="shared" si="395"/>
        <v>165</v>
      </c>
      <c r="C515" s="3">
        <f t="shared" si="387"/>
        <v>100016.39999999995</v>
      </c>
      <c r="D515" s="2">
        <f t="shared" si="405"/>
        <v>211082.34636536922</v>
      </c>
      <c r="N515" s="1">
        <v>55715</v>
      </c>
      <c r="O515" s="2">
        <f t="shared" si="354"/>
        <v>165</v>
      </c>
      <c r="P515" s="3">
        <f t="shared" si="370"/>
        <v>72435</v>
      </c>
      <c r="Q515" s="2">
        <f t="shared" si="358"/>
        <v>195219.75679593856</v>
      </c>
    </row>
    <row r="516" spans="1:17" x14ac:dyDescent="0.25">
      <c r="A516" s="1">
        <v>55746</v>
      </c>
      <c r="B516" s="2">
        <f t="shared" si="395"/>
        <v>165</v>
      </c>
      <c r="C516" s="3">
        <f t="shared" si="387"/>
        <v>100181.39999999995</v>
      </c>
      <c r="D516" s="2">
        <f t="shared" si="405"/>
        <v>211898.19582374577</v>
      </c>
      <c r="N516" s="1">
        <v>55746</v>
      </c>
      <c r="O516" s="2">
        <f t="shared" si="354"/>
        <v>165</v>
      </c>
      <c r="P516" s="3">
        <f t="shared" si="370"/>
        <v>72600</v>
      </c>
      <c r="Q516" s="2">
        <f t="shared" si="358"/>
        <v>196158.15479158916</v>
      </c>
    </row>
    <row r="517" spans="1:17" x14ac:dyDescent="0.25">
      <c r="A517" s="1">
        <v>55777</v>
      </c>
      <c r="B517" s="2">
        <f t="shared" si="395"/>
        <v>165</v>
      </c>
      <c r="C517" s="3">
        <f t="shared" si="387"/>
        <v>100346.39999999995</v>
      </c>
      <c r="D517" s="2">
        <f t="shared" si="405"/>
        <v>212716.56081795233</v>
      </c>
      <c r="N517" s="1">
        <v>55777</v>
      </c>
      <c r="O517" s="2">
        <f t="shared" si="354"/>
        <v>165</v>
      </c>
      <c r="P517" s="3">
        <f t="shared" si="370"/>
        <v>72765</v>
      </c>
      <c r="Q517" s="2">
        <f t="shared" si="358"/>
        <v>197100.26727930584</v>
      </c>
    </row>
    <row r="518" spans="1:17" x14ac:dyDescent="0.25">
      <c r="A518" s="1">
        <v>55807</v>
      </c>
      <c r="B518" s="2">
        <f t="shared" si="395"/>
        <v>165</v>
      </c>
      <c r="C518" s="3">
        <f t="shared" si="387"/>
        <v>100511.39999999995</v>
      </c>
      <c r="D518" s="2">
        <f t="shared" si="405"/>
        <v>213537.44910422436</v>
      </c>
      <c r="N518" s="1">
        <v>55807</v>
      </c>
      <c r="O518" s="2">
        <f t="shared" si="354"/>
        <v>165</v>
      </c>
      <c r="P518" s="3">
        <f t="shared" si="370"/>
        <v>72930</v>
      </c>
      <c r="Q518" s="2">
        <f t="shared" ref="Q518:Q520" si="407">(Q517+O518*(1-$P$2))*(1+$O$3/12)</f>
        <v>198046.10896228641</v>
      </c>
    </row>
    <row r="519" spans="1:17" x14ac:dyDescent="0.25">
      <c r="A519" s="1">
        <v>55838</v>
      </c>
      <c r="B519" s="2">
        <f t="shared" si="395"/>
        <v>165</v>
      </c>
      <c r="C519" s="3">
        <f t="shared" si="387"/>
        <v>100676.39999999995</v>
      </c>
      <c r="D519" s="2">
        <f t="shared" si="405"/>
        <v>214360.86846271239</v>
      </c>
      <c r="N519" s="1">
        <v>55838</v>
      </c>
      <c r="O519" s="2">
        <f t="shared" si="354"/>
        <v>165</v>
      </c>
      <c r="P519" s="3">
        <f t="shared" si="370"/>
        <v>73095</v>
      </c>
      <c r="Q519" s="2">
        <f t="shared" si="407"/>
        <v>198995.69460192879</v>
      </c>
    </row>
    <row r="520" spans="1:17" x14ac:dyDescent="0.25">
      <c r="A520" s="1">
        <v>55868</v>
      </c>
      <c r="B520" s="2">
        <f t="shared" si="395"/>
        <v>165</v>
      </c>
      <c r="C520" s="3">
        <f t="shared" si="387"/>
        <v>100841.39999999995</v>
      </c>
      <c r="D520" s="2">
        <f t="shared" ref="D520" si="408">(D519+(B520+B521+B522)*(1-$D$2))*(1+$C$3/12)</f>
        <v>215953.03345650158</v>
      </c>
      <c r="N520" s="1">
        <v>55868</v>
      </c>
      <c r="O520" s="2">
        <f t="shared" si="354"/>
        <v>165</v>
      </c>
      <c r="P520" s="3">
        <f t="shared" si="370"/>
        <v>73260</v>
      </c>
      <c r="Q520" s="2">
        <f t="shared" si="407"/>
        <v>199949.03901806142</v>
      </c>
    </row>
    <row r="521" spans="1:17" x14ac:dyDescent="0.25">
      <c r="A521" s="1"/>
      <c r="B521" s="2">
        <f t="shared" ref="B521" si="409">MIN((1-($G$3-SUM(B508:B520)-$G$2)/($G$3-$G$2)),1)*$G$2</f>
        <v>175</v>
      </c>
      <c r="C521" s="3">
        <f t="shared" si="387"/>
        <v>101016.39999999995</v>
      </c>
      <c r="D521" s="2"/>
      <c r="E521" s="3">
        <f>MAX(MIN(SUM(B508:B520),1925)*$I$2-B521,0)</f>
        <v>591.15000000000009</v>
      </c>
      <c r="F521" s="3">
        <f>F507+E521</f>
        <v>21872.550000000007</v>
      </c>
      <c r="G521" s="3">
        <f t="shared" ref="G521" si="410">G507+B521</f>
        <v>6475</v>
      </c>
      <c r="N521" s="1"/>
      <c r="O521" s="2"/>
      <c r="P521" s="3"/>
      <c r="Q521" s="2"/>
    </row>
    <row r="522" spans="1:17" x14ac:dyDescent="0.25">
      <c r="A522" s="1"/>
      <c r="B522" s="2">
        <f t="shared" ref="B522" si="411">E521</f>
        <v>591.15000000000009</v>
      </c>
      <c r="C522" s="3">
        <f t="shared" si="387"/>
        <v>101607.54999999994</v>
      </c>
      <c r="D522" s="2"/>
      <c r="E522" s="3"/>
      <c r="F522" s="3"/>
      <c r="G522" s="3"/>
      <c r="N522" s="1"/>
      <c r="O522" s="2"/>
      <c r="P522" s="3"/>
      <c r="Q522" s="2"/>
    </row>
    <row r="523" spans="1:17" x14ac:dyDescent="0.25">
      <c r="A523" s="1">
        <v>55899</v>
      </c>
      <c r="B523" s="2">
        <f t="shared" ref="B523" si="412">$B$2</f>
        <v>165</v>
      </c>
      <c r="C523" s="3">
        <f t="shared" si="387"/>
        <v>101772.54999999994</v>
      </c>
      <c r="D523" s="2">
        <f t="shared" ref="D523" si="413">(D520+B523*(1-$D$2))*(1+$C$3/12)</f>
        <v>216783.90086674245</v>
      </c>
      <c r="N523" s="1">
        <v>55899</v>
      </c>
      <c r="O523" s="2">
        <f t="shared" ref="O523" si="414">$B$2</f>
        <v>165</v>
      </c>
      <c r="P523" s="3">
        <f t="shared" ref="P523" si="415">P520+O523</f>
        <v>73425</v>
      </c>
      <c r="Q523" s="2">
        <f t="shared" ref="Q523" si="416">(Q520+O523*(1-$P$2))*(1+$O$3/12)</f>
        <v>200906.15708917458</v>
      </c>
    </row>
    <row r="524" spans="1:17" x14ac:dyDescent="0.25">
      <c r="A524" s="1">
        <v>55930</v>
      </c>
      <c r="B524" s="2">
        <f t="shared" si="395"/>
        <v>165</v>
      </c>
      <c r="C524" s="3">
        <f t="shared" si="387"/>
        <v>101937.54999999994</v>
      </c>
      <c r="D524" s="2">
        <f t="shared" ref="D524:D533" si="417">(D523+B524*(1-$D$2))*(1+$C$3/12)</f>
        <v>217617.33011816491</v>
      </c>
      <c r="N524" s="1">
        <v>55930</v>
      </c>
      <c r="O524" s="2">
        <f t="shared" si="365"/>
        <v>165</v>
      </c>
      <c r="P524" s="3">
        <f t="shared" si="370"/>
        <v>73590</v>
      </c>
      <c r="Q524" s="2">
        <f t="shared" ref="Q524:Q587" si="418">(Q523+O524*(1-$P$2))*(1+$O$3/12)</f>
        <v>201867.06375265255</v>
      </c>
    </row>
    <row r="525" spans="1:17" x14ac:dyDescent="0.25">
      <c r="A525" s="1">
        <v>55958</v>
      </c>
      <c r="B525" s="2">
        <f t="shared" si="395"/>
        <v>165</v>
      </c>
      <c r="C525" s="3">
        <f t="shared" si="387"/>
        <v>102102.54999999994</v>
      </c>
      <c r="D525" s="2">
        <f t="shared" si="417"/>
        <v>218453.32910977927</v>
      </c>
      <c r="N525" s="1">
        <v>55958</v>
      </c>
      <c r="O525" s="2">
        <f t="shared" si="365"/>
        <v>165</v>
      </c>
      <c r="P525" s="3">
        <f t="shared" si="370"/>
        <v>73755</v>
      </c>
      <c r="Q525" s="2">
        <f t="shared" si="418"/>
        <v>202831.7740050068</v>
      </c>
    </row>
    <row r="526" spans="1:17" x14ac:dyDescent="0.25">
      <c r="A526" s="1">
        <v>55989</v>
      </c>
      <c r="B526" s="2">
        <f t="shared" si="395"/>
        <v>165</v>
      </c>
      <c r="C526" s="3">
        <f t="shared" si="387"/>
        <v>102267.54999999994</v>
      </c>
      <c r="D526" s="2">
        <f t="shared" si="417"/>
        <v>219291.90576495108</v>
      </c>
      <c r="E526" s="9"/>
      <c r="N526" s="1">
        <v>55989</v>
      </c>
      <c r="O526" s="2">
        <f t="shared" si="365"/>
        <v>165</v>
      </c>
      <c r="P526" s="3">
        <f t="shared" si="370"/>
        <v>73920</v>
      </c>
      <c r="Q526" s="2">
        <f t="shared" si="418"/>
        <v>203800.30290210995</v>
      </c>
    </row>
    <row r="527" spans="1:17" x14ac:dyDescent="0.25">
      <c r="A527" s="1">
        <v>56019</v>
      </c>
      <c r="B527" s="2">
        <f t="shared" si="395"/>
        <v>165</v>
      </c>
      <c r="C527" s="3">
        <f t="shared" si="387"/>
        <v>102432.54999999994</v>
      </c>
      <c r="D527" s="2">
        <f t="shared" si="417"/>
        <v>220133.06803147634</v>
      </c>
      <c r="N527" s="1">
        <v>56019</v>
      </c>
      <c r="O527" s="2">
        <f t="shared" si="365"/>
        <v>165</v>
      </c>
      <c r="P527" s="3">
        <f t="shared" si="370"/>
        <v>74085</v>
      </c>
      <c r="Q527" s="2">
        <f t="shared" si="418"/>
        <v>204772.66555943078</v>
      </c>
    </row>
    <row r="528" spans="1:17" x14ac:dyDescent="0.25">
      <c r="A528" s="1">
        <v>56050</v>
      </c>
      <c r="B528" s="2">
        <f t="shared" si="395"/>
        <v>165</v>
      </c>
      <c r="C528" s="3">
        <f t="shared" si="387"/>
        <v>102597.54999999994</v>
      </c>
      <c r="D528" s="2">
        <f t="shared" si="417"/>
        <v>220976.82388165675</v>
      </c>
      <c r="N528" s="1">
        <v>56050</v>
      </c>
      <c r="O528" s="2">
        <f t="shared" si="365"/>
        <v>165</v>
      </c>
      <c r="P528" s="3">
        <f t="shared" si="370"/>
        <v>74250</v>
      </c>
      <c r="Q528" s="2">
        <f t="shared" si="418"/>
        <v>205748.87715227017</v>
      </c>
    </row>
    <row r="529" spans="1:17" x14ac:dyDescent="0.25">
      <c r="A529" s="1">
        <v>56080</v>
      </c>
      <c r="B529" s="2">
        <f t="shared" si="395"/>
        <v>165</v>
      </c>
      <c r="C529" s="3">
        <f t="shared" si="387"/>
        <v>102762.54999999994</v>
      </c>
      <c r="D529" s="2">
        <f t="shared" si="417"/>
        <v>221823.18131237518</v>
      </c>
      <c r="N529" s="1">
        <v>56080</v>
      </c>
      <c r="O529" s="2">
        <f t="shared" si="365"/>
        <v>165</v>
      </c>
      <c r="P529" s="3">
        <f t="shared" si="370"/>
        <v>74415</v>
      </c>
      <c r="Q529" s="2">
        <f t="shared" si="418"/>
        <v>206728.95291599788</v>
      </c>
    </row>
    <row r="530" spans="1:17" x14ac:dyDescent="0.25">
      <c r="A530" s="1">
        <v>56111</v>
      </c>
      <c r="B530" s="2">
        <f t="shared" si="395"/>
        <v>165</v>
      </c>
      <c r="C530" s="3">
        <f t="shared" si="387"/>
        <v>102927.54999999994</v>
      </c>
      <c r="D530" s="2">
        <f t="shared" si="417"/>
        <v>222672.14834517168</v>
      </c>
      <c r="N530" s="1">
        <v>56111</v>
      </c>
      <c r="O530" s="2">
        <f t="shared" si="365"/>
        <v>165</v>
      </c>
      <c r="P530" s="3">
        <f t="shared" si="370"/>
        <v>74580</v>
      </c>
      <c r="Q530" s="2">
        <f t="shared" si="418"/>
        <v>207712.90814629037</v>
      </c>
    </row>
    <row r="531" spans="1:17" x14ac:dyDescent="0.25">
      <c r="A531" s="1">
        <v>56142</v>
      </c>
      <c r="B531" s="2">
        <f t="shared" si="395"/>
        <v>165</v>
      </c>
      <c r="C531" s="3">
        <f t="shared" si="387"/>
        <v>103092.54999999994</v>
      </c>
      <c r="D531" s="2">
        <f t="shared" si="417"/>
        <v>223523.7330263193</v>
      </c>
      <c r="N531" s="1">
        <v>56142</v>
      </c>
      <c r="O531" s="2">
        <f t="shared" si="365"/>
        <v>165</v>
      </c>
      <c r="P531" s="3">
        <f t="shared" si="370"/>
        <v>74745</v>
      </c>
      <c r="Q531" s="2">
        <f t="shared" si="418"/>
        <v>208700.75819936942</v>
      </c>
    </row>
    <row r="532" spans="1:17" x14ac:dyDescent="0.25">
      <c r="A532" s="1">
        <v>56172</v>
      </c>
      <c r="B532" s="2">
        <f t="shared" si="395"/>
        <v>165</v>
      </c>
      <c r="C532" s="3">
        <f t="shared" si="387"/>
        <v>103257.54999999994</v>
      </c>
      <c r="D532" s="2">
        <f t="shared" si="417"/>
        <v>224377.94342690046</v>
      </c>
      <c r="N532" s="1">
        <v>56172</v>
      </c>
      <c r="O532" s="2">
        <f t="shared" si="365"/>
        <v>165</v>
      </c>
      <c r="P532" s="3">
        <f t="shared" si="370"/>
        <v>74910</v>
      </c>
      <c r="Q532" s="2">
        <f t="shared" si="418"/>
        <v>209692.51849224191</v>
      </c>
    </row>
    <row r="533" spans="1:17" x14ac:dyDescent="0.25">
      <c r="A533" s="1">
        <v>56203</v>
      </c>
      <c r="B533" s="2">
        <f t="shared" si="395"/>
        <v>165</v>
      </c>
      <c r="C533" s="3">
        <f t="shared" si="387"/>
        <v>103422.54999999994</v>
      </c>
      <c r="D533" s="2">
        <f t="shared" si="417"/>
        <v>225234.7876428834</v>
      </c>
      <c r="N533" s="1">
        <v>56203</v>
      </c>
      <c r="O533" s="2">
        <f t="shared" si="365"/>
        <v>165</v>
      </c>
      <c r="P533" s="3">
        <f t="shared" si="370"/>
        <v>75075</v>
      </c>
      <c r="Q533" s="2">
        <f t="shared" si="418"/>
        <v>210688.20450294035</v>
      </c>
    </row>
    <row r="534" spans="1:17" x14ac:dyDescent="0.25">
      <c r="A534" s="1">
        <v>56233</v>
      </c>
      <c r="B534" s="2">
        <f t="shared" si="395"/>
        <v>165</v>
      </c>
      <c r="C534" s="3">
        <f t="shared" si="387"/>
        <v>103587.54999999994</v>
      </c>
      <c r="D534" s="2">
        <f t="shared" ref="D534" si="419">(D533+(B534+B535+B536)*(1-$D$2))*(1+$C$3/12)</f>
        <v>226860.48055414477</v>
      </c>
      <c r="N534" s="1">
        <v>56233</v>
      </c>
      <c r="O534" s="2">
        <f t="shared" si="365"/>
        <v>165</v>
      </c>
      <c r="P534" s="3">
        <f t="shared" si="370"/>
        <v>75240</v>
      </c>
      <c r="Q534" s="2">
        <f t="shared" si="418"/>
        <v>211687.83177076449</v>
      </c>
    </row>
    <row r="535" spans="1:17" x14ac:dyDescent="0.25">
      <c r="A535" s="1"/>
      <c r="B535" s="2">
        <f t="shared" ref="B535" si="420">MIN((1-($G$3-SUM(B522:B534)-$G$2)/($G$3-$G$2)),1)*$G$2</f>
        <v>175</v>
      </c>
      <c r="C535" s="3">
        <f t="shared" si="387"/>
        <v>103762.54999999994</v>
      </c>
      <c r="D535" s="2"/>
      <c r="E535" s="3">
        <f>MAX(MIN(SUM(B522:B534),1925)*$I$2-B535,0)</f>
        <v>591.15000000000009</v>
      </c>
      <c r="F535" s="3">
        <f>F521+E535</f>
        <v>22463.700000000008</v>
      </c>
      <c r="G535" s="3">
        <f t="shared" ref="G535" si="421">G521+B535</f>
        <v>6650</v>
      </c>
      <c r="N535" s="1"/>
      <c r="O535" s="2"/>
      <c r="P535" s="3"/>
      <c r="Q535" s="2"/>
    </row>
    <row r="536" spans="1:17" x14ac:dyDescent="0.25">
      <c r="A536" s="1"/>
      <c r="B536" s="2">
        <f t="shared" ref="B536" si="422">E535</f>
        <v>591.15000000000009</v>
      </c>
      <c r="C536" s="3">
        <f t="shared" si="387"/>
        <v>104353.69999999994</v>
      </c>
      <c r="D536" s="2"/>
      <c r="E536" s="3"/>
      <c r="F536" s="3"/>
      <c r="G536" s="3"/>
      <c r="N536" s="1"/>
      <c r="O536" s="2"/>
      <c r="P536" s="3"/>
      <c r="Q536" s="2"/>
    </row>
    <row r="537" spans="1:17" x14ac:dyDescent="0.25">
      <c r="A537" s="1">
        <v>56264</v>
      </c>
      <c r="B537" s="2">
        <f t="shared" ref="B537" si="423">$B$2</f>
        <v>165</v>
      </c>
      <c r="C537" s="3">
        <f t="shared" si="387"/>
        <v>104518.69999999994</v>
      </c>
      <c r="D537" s="2">
        <f t="shared" ref="D537" si="424">(D534+B537*(1-$D$2))*(1+$C$3/12)</f>
        <v>227724.97925960339</v>
      </c>
      <c r="N537" s="1">
        <v>56264</v>
      </c>
      <c r="O537" s="2">
        <f t="shared" ref="O537:O604" si="425">$B$2</f>
        <v>165</v>
      </c>
      <c r="P537" s="3">
        <f t="shared" ref="P537" si="426">P534+O537</f>
        <v>75405</v>
      </c>
      <c r="Q537" s="2">
        <f t="shared" ref="Q537" si="427">(Q534+O537*(1-$P$2))*(1+$O$3/12)</f>
        <v>212691.41589652374</v>
      </c>
    </row>
    <row r="538" spans="1:17" x14ac:dyDescent="0.25">
      <c r="A538" s="1">
        <v>56295</v>
      </c>
      <c r="B538" s="2">
        <f t="shared" si="395"/>
        <v>165</v>
      </c>
      <c r="C538" s="3">
        <f t="shared" si="387"/>
        <v>104683.69999999994</v>
      </c>
      <c r="D538" s="2">
        <f t="shared" ref="D538:D547" si="428">(D537+B538*(1-$D$2))*(1+$C$3/12)</f>
        <v>228592.14350273716</v>
      </c>
      <c r="N538" s="1">
        <v>56295</v>
      </c>
      <c r="O538" s="2">
        <f t="shared" si="425"/>
        <v>165</v>
      </c>
      <c r="P538" s="3">
        <f t="shared" si="370"/>
        <v>75570</v>
      </c>
      <c r="Q538" s="2">
        <f t="shared" ref="Q538" si="429">(Q537+O538*(1-$P$2))*(1+$O$3/12)</f>
        <v>213698.9725427808</v>
      </c>
    </row>
    <row r="539" spans="1:17" x14ac:dyDescent="0.25">
      <c r="A539" s="1">
        <v>56323</v>
      </c>
      <c r="B539" s="2">
        <f t="shared" si="395"/>
        <v>165</v>
      </c>
      <c r="C539" s="3">
        <f t="shared" si="387"/>
        <v>104848.69999999994</v>
      </c>
      <c r="D539" s="2">
        <f t="shared" si="428"/>
        <v>229461.98150228726</v>
      </c>
      <c r="N539" s="1">
        <v>56323</v>
      </c>
      <c r="O539" s="2">
        <f t="shared" si="425"/>
        <v>165</v>
      </c>
      <c r="P539" s="3">
        <f t="shared" si="370"/>
        <v>75735</v>
      </c>
      <c r="Q539" s="2">
        <f t="shared" si="418"/>
        <v>214710.51743409596</v>
      </c>
    </row>
    <row r="540" spans="1:17" x14ac:dyDescent="0.25">
      <c r="A540" s="1">
        <v>56354</v>
      </c>
      <c r="B540" s="2">
        <f t="shared" si="395"/>
        <v>165</v>
      </c>
      <c r="C540" s="3">
        <f t="shared" si="387"/>
        <v>105013.69999999994</v>
      </c>
      <c r="D540" s="2">
        <f t="shared" si="428"/>
        <v>230334.50150233597</v>
      </c>
      <c r="E540" s="9"/>
      <c r="N540" s="1">
        <v>56354</v>
      </c>
      <c r="O540" s="2">
        <f t="shared" si="425"/>
        <v>165</v>
      </c>
      <c r="P540" s="3">
        <f t="shared" ref="P540:P603" si="430">P539+O540</f>
        <v>75900</v>
      </c>
      <c r="Q540" s="2">
        <f t="shared" si="418"/>
        <v>215726.06635727259</v>
      </c>
    </row>
    <row r="541" spans="1:17" x14ac:dyDescent="0.25">
      <c r="A541" s="1">
        <v>56384</v>
      </c>
      <c r="B541" s="2">
        <f t="shared" si="395"/>
        <v>165</v>
      </c>
      <c r="C541" s="3">
        <f t="shared" si="387"/>
        <v>105178.69999999994</v>
      </c>
      <c r="D541" s="2">
        <f t="shared" si="428"/>
        <v>231209.71177238485</v>
      </c>
      <c r="N541" s="1">
        <v>56384</v>
      </c>
      <c r="O541" s="2">
        <f t="shared" si="425"/>
        <v>165</v>
      </c>
      <c r="P541" s="3">
        <f t="shared" si="430"/>
        <v>76065</v>
      </c>
      <c r="Q541" s="2">
        <f t="shared" si="418"/>
        <v>216745.63516160345</v>
      </c>
    </row>
    <row r="542" spans="1:17" x14ac:dyDescent="0.25">
      <c r="A542" s="1">
        <v>56415</v>
      </c>
      <c r="B542" s="2">
        <f t="shared" si="395"/>
        <v>165</v>
      </c>
      <c r="C542" s="3">
        <f t="shared" si="387"/>
        <v>105343.69999999994</v>
      </c>
      <c r="D542" s="2">
        <f t="shared" si="428"/>
        <v>232087.62060743303</v>
      </c>
      <c r="N542" s="1">
        <v>56415</v>
      </c>
      <c r="O542" s="2">
        <f t="shared" si="425"/>
        <v>165</v>
      </c>
      <c r="P542" s="3">
        <f t="shared" si="430"/>
        <v>76230</v>
      </c>
      <c r="Q542" s="2">
        <f t="shared" si="418"/>
        <v>217769.23975911812</v>
      </c>
    </row>
    <row r="543" spans="1:17" x14ac:dyDescent="0.25">
      <c r="A543" s="1">
        <v>56445</v>
      </c>
      <c r="B543" s="2">
        <f t="shared" si="395"/>
        <v>165</v>
      </c>
      <c r="C543" s="3">
        <f t="shared" si="387"/>
        <v>105508.69999999994</v>
      </c>
      <c r="D543" s="2">
        <f t="shared" si="428"/>
        <v>232968.23632805594</v>
      </c>
      <c r="N543" s="1">
        <v>56445</v>
      </c>
      <c r="O543" s="2">
        <f t="shared" si="425"/>
        <v>165</v>
      </c>
      <c r="P543" s="3">
        <f t="shared" si="430"/>
        <v>76395</v>
      </c>
      <c r="Q543" s="2">
        <f t="shared" si="418"/>
        <v>218796.89612483128</v>
      </c>
    </row>
    <row r="544" spans="1:17" x14ac:dyDescent="0.25">
      <c r="A544" s="1">
        <v>56476</v>
      </c>
      <c r="B544" s="2">
        <f t="shared" si="395"/>
        <v>165</v>
      </c>
      <c r="C544" s="3">
        <f t="shared" si="387"/>
        <v>105673.69999999994</v>
      </c>
      <c r="D544" s="2">
        <f t="shared" si="428"/>
        <v>233851.5672804841</v>
      </c>
      <c r="N544" s="1">
        <v>56476</v>
      </c>
      <c r="O544" s="2">
        <f t="shared" si="425"/>
        <v>165</v>
      </c>
      <c r="P544" s="3">
        <f t="shared" si="430"/>
        <v>76560</v>
      </c>
      <c r="Q544" s="2">
        <f t="shared" si="418"/>
        <v>219828.62029699207</v>
      </c>
    </row>
    <row r="545" spans="1:17" x14ac:dyDescent="0.25">
      <c r="A545" s="1">
        <v>56507</v>
      </c>
      <c r="B545" s="2">
        <f t="shared" si="395"/>
        <v>165</v>
      </c>
      <c r="C545" s="3">
        <f t="shared" si="387"/>
        <v>105838.69999999994</v>
      </c>
      <c r="D545" s="2">
        <f t="shared" si="428"/>
        <v>234737.62183668226</v>
      </c>
      <c r="N545" s="1">
        <v>56507</v>
      </c>
      <c r="O545" s="2">
        <f t="shared" si="425"/>
        <v>165</v>
      </c>
      <c r="P545" s="3">
        <f t="shared" si="430"/>
        <v>76725</v>
      </c>
      <c r="Q545" s="2">
        <f t="shared" si="418"/>
        <v>220864.42837733432</v>
      </c>
    </row>
    <row r="546" spans="1:17" x14ac:dyDescent="0.25">
      <c r="A546" s="1">
        <v>56537</v>
      </c>
      <c r="B546" s="2">
        <f t="shared" si="395"/>
        <v>165</v>
      </c>
      <c r="C546" s="3">
        <f t="shared" si="387"/>
        <v>106003.69999999994</v>
      </c>
      <c r="D546" s="2">
        <f t="shared" si="428"/>
        <v>235626.4083944287</v>
      </c>
      <c r="N546" s="1">
        <v>56537</v>
      </c>
      <c r="O546" s="2">
        <f t="shared" si="425"/>
        <v>165</v>
      </c>
      <c r="P546" s="3">
        <f t="shared" si="430"/>
        <v>76890</v>
      </c>
      <c r="Q546" s="2">
        <f t="shared" si="418"/>
        <v>221904.33653132792</v>
      </c>
    </row>
    <row r="547" spans="1:17" x14ac:dyDescent="0.25">
      <c r="A547" s="1">
        <v>56568</v>
      </c>
      <c r="B547" s="2">
        <f t="shared" si="395"/>
        <v>165</v>
      </c>
      <c r="C547" s="3">
        <f t="shared" si="387"/>
        <v>106168.69999999994</v>
      </c>
      <c r="D547" s="2">
        <f t="shared" si="428"/>
        <v>236517.93537739487</v>
      </c>
      <c r="N547" s="1">
        <v>56568</v>
      </c>
      <c r="O547" s="2">
        <f t="shared" si="425"/>
        <v>165</v>
      </c>
      <c r="P547" s="3">
        <f t="shared" si="430"/>
        <v>77055</v>
      </c>
      <c r="Q547" s="2">
        <f t="shared" si="418"/>
        <v>222948.36098843109</v>
      </c>
    </row>
    <row r="548" spans="1:17" x14ac:dyDescent="0.25">
      <c r="A548" s="1">
        <v>56598</v>
      </c>
      <c r="B548" s="2">
        <f t="shared" si="395"/>
        <v>165</v>
      </c>
      <c r="C548" s="3">
        <f t="shared" si="387"/>
        <v>106333.69999999994</v>
      </c>
      <c r="D548" s="2">
        <f t="shared" ref="D548" si="431">(D547+(B548+B549+B550)*(1-$D$2))*(1+$C$3/12)</f>
        <v>238178.417994171</v>
      </c>
      <c r="N548" s="1">
        <v>56598</v>
      </c>
      <c r="O548" s="2">
        <f t="shared" si="425"/>
        <v>165</v>
      </c>
      <c r="P548" s="3">
        <f t="shared" si="430"/>
        <v>77220</v>
      </c>
      <c r="Q548" s="2">
        <f t="shared" si="418"/>
        <v>223996.51804234361</v>
      </c>
    </row>
    <row r="549" spans="1:17" x14ac:dyDescent="0.25">
      <c r="A549" s="1"/>
      <c r="B549" s="2">
        <f t="shared" ref="B549" si="432">MIN((1-($G$3-SUM(B536:B548)-$G$2)/($G$3-$G$2)),1)*$G$2</f>
        <v>175</v>
      </c>
      <c r="C549" s="3">
        <f t="shared" si="387"/>
        <v>106508.69999999994</v>
      </c>
      <c r="D549" s="2"/>
      <c r="E549" s="3">
        <f>MAX(MIN(SUM(B536:B548),1925)*$I$2-B549,0)</f>
        <v>591.15000000000009</v>
      </c>
      <c r="F549" s="3">
        <f>F535+E549</f>
        <v>23054.850000000009</v>
      </c>
      <c r="G549" s="3">
        <f t="shared" ref="G549" si="433">G535+B549</f>
        <v>6825</v>
      </c>
      <c r="N549" s="1"/>
      <c r="O549" s="2"/>
      <c r="P549" s="3"/>
      <c r="Q549" s="2"/>
    </row>
    <row r="550" spans="1:17" x14ac:dyDescent="0.25">
      <c r="A550" s="1"/>
      <c r="B550" s="2">
        <f t="shared" ref="B550" si="434">E549</f>
        <v>591.15000000000009</v>
      </c>
      <c r="C550" s="3">
        <f t="shared" si="387"/>
        <v>107099.84999999993</v>
      </c>
      <c r="D550" s="2"/>
      <c r="E550" s="3"/>
      <c r="F550" s="3"/>
      <c r="G550" s="3"/>
      <c r="N550" s="1"/>
      <c r="O550" s="2"/>
      <c r="P550" s="3"/>
      <c r="Q550" s="2"/>
    </row>
    <row r="551" spans="1:17" x14ac:dyDescent="0.25">
      <c r="A551" s="1">
        <v>56629</v>
      </c>
      <c r="B551" s="2">
        <f t="shared" ref="B551" si="435">$B$2</f>
        <v>165</v>
      </c>
      <c r="C551" s="3">
        <f t="shared" si="387"/>
        <v>107264.84999999993</v>
      </c>
      <c r="D551" s="2">
        <f t="shared" ref="D551" si="436">(D548+B551*(1-$D$2))*(1+$C$3/12)</f>
        <v>239077.81367340303</v>
      </c>
      <c r="N551" s="1">
        <v>56629</v>
      </c>
      <c r="O551" s="2">
        <f t="shared" ref="O551:O590" si="437">$B$2</f>
        <v>165</v>
      </c>
      <c r="P551" s="3">
        <f t="shared" ref="P551" si="438">P548+O551</f>
        <v>77385</v>
      </c>
      <c r="Q551" s="2">
        <f t="shared" ref="Q551" si="439">(Q548+O551*(1-$P$2))*(1+$O$3/12)</f>
        <v>225048.82405126121</v>
      </c>
    </row>
    <row r="552" spans="1:17" x14ac:dyDescent="0.25">
      <c r="A552" s="1">
        <v>56660</v>
      </c>
      <c r="B552" s="2">
        <f t="shared" si="395"/>
        <v>165</v>
      </c>
      <c r="C552" s="3">
        <f t="shared" si="387"/>
        <v>107429.84999999993</v>
      </c>
      <c r="D552" s="2">
        <f t="shared" ref="D552:D561" si="440">(D551+B552*(1-$D$2))*(1+$C$3/12)</f>
        <v>239979.98248931268</v>
      </c>
      <c r="N552" s="1">
        <v>56660</v>
      </c>
      <c r="O552" s="2">
        <f t="shared" si="437"/>
        <v>165</v>
      </c>
      <c r="P552" s="3">
        <f t="shared" si="430"/>
        <v>77550</v>
      </c>
      <c r="Q552" s="2">
        <f t="shared" ref="Q552" si="441">(Q551+O552*(1-$P$2))*(1+$O$3/12)</f>
        <v>226105.29543813076</v>
      </c>
    </row>
    <row r="553" spans="1:17" x14ac:dyDescent="0.25">
      <c r="A553" s="1">
        <v>56688</v>
      </c>
      <c r="B553" s="2">
        <f t="shared" si="395"/>
        <v>165</v>
      </c>
      <c r="C553" s="3">
        <f t="shared" si="387"/>
        <v>107594.84999999993</v>
      </c>
      <c r="D553" s="2">
        <f t="shared" si="440"/>
        <v>240884.93299240473</v>
      </c>
      <c r="N553" s="1">
        <v>56688</v>
      </c>
      <c r="O553" s="2">
        <f t="shared" si="437"/>
        <v>165</v>
      </c>
      <c r="P553" s="3">
        <f t="shared" si="430"/>
        <v>77715</v>
      </c>
      <c r="Q553" s="2">
        <f t="shared" si="418"/>
        <v>227165.94869090669</v>
      </c>
    </row>
    <row r="554" spans="1:17" x14ac:dyDescent="0.25">
      <c r="A554" s="1">
        <v>56719</v>
      </c>
      <c r="B554" s="2">
        <f t="shared" si="395"/>
        <v>165</v>
      </c>
      <c r="C554" s="3">
        <f t="shared" si="387"/>
        <v>107759.84999999993</v>
      </c>
      <c r="D554" s="2">
        <f t="shared" si="440"/>
        <v>241792.67375954799</v>
      </c>
      <c r="E554" s="9"/>
      <c r="N554" s="1">
        <v>56719</v>
      </c>
      <c r="O554" s="2">
        <f t="shared" si="437"/>
        <v>165</v>
      </c>
      <c r="P554" s="3">
        <f t="shared" si="430"/>
        <v>77880</v>
      </c>
      <c r="Q554" s="2">
        <f t="shared" si="418"/>
        <v>228230.80036280819</v>
      </c>
    </row>
    <row r="555" spans="1:17" x14ac:dyDescent="0.25">
      <c r="A555" s="1">
        <v>56749</v>
      </c>
      <c r="B555" s="2">
        <f t="shared" si="395"/>
        <v>165</v>
      </c>
      <c r="C555" s="3">
        <f t="shared" si="387"/>
        <v>107924.84999999993</v>
      </c>
      <c r="D555" s="2">
        <f t="shared" si="440"/>
        <v>242703.2133940566</v>
      </c>
      <c r="N555" s="1">
        <v>56749</v>
      </c>
      <c r="O555" s="2">
        <f t="shared" si="437"/>
        <v>165</v>
      </c>
      <c r="P555" s="3">
        <f t="shared" si="430"/>
        <v>78045</v>
      </c>
      <c r="Q555" s="2">
        <f t="shared" si="418"/>
        <v>229299.86707257762</v>
      </c>
    </row>
    <row r="556" spans="1:17" x14ac:dyDescent="0.25">
      <c r="A556" s="1">
        <v>56780</v>
      </c>
      <c r="B556" s="2">
        <f t="shared" si="395"/>
        <v>165</v>
      </c>
      <c r="C556" s="3">
        <f t="shared" si="387"/>
        <v>108089.84999999993</v>
      </c>
      <c r="D556" s="2">
        <f t="shared" si="440"/>
        <v>243616.56052577161</v>
      </c>
      <c r="N556" s="1">
        <v>56780</v>
      </c>
      <c r="O556" s="2">
        <f t="shared" si="437"/>
        <v>165</v>
      </c>
      <c r="P556" s="3">
        <f t="shared" si="430"/>
        <v>78210</v>
      </c>
      <c r="Q556" s="2">
        <f t="shared" si="418"/>
        <v>230373.16550473988</v>
      </c>
    </row>
    <row r="557" spans="1:17" x14ac:dyDescent="0.25">
      <c r="A557" s="1">
        <v>56810</v>
      </c>
      <c r="B557" s="2">
        <f t="shared" si="395"/>
        <v>165</v>
      </c>
      <c r="C557" s="3">
        <f t="shared" si="387"/>
        <v>108254.84999999993</v>
      </c>
      <c r="D557" s="2">
        <f t="shared" si="440"/>
        <v>244532.72381114273</v>
      </c>
      <c r="N557" s="1">
        <v>56810</v>
      </c>
      <c r="O557" s="2">
        <f t="shared" si="437"/>
        <v>165</v>
      </c>
      <c r="P557" s="3">
        <f t="shared" si="430"/>
        <v>78375</v>
      </c>
      <c r="Q557" s="2">
        <f t="shared" si="418"/>
        <v>231450.71240986281</v>
      </c>
    </row>
    <row r="558" spans="1:17" x14ac:dyDescent="0.25">
      <c r="A558" s="1">
        <v>56841</v>
      </c>
      <c r="B558" s="2">
        <f t="shared" si="395"/>
        <v>165</v>
      </c>
      <c r="C558" s="3">
        <f t="shared" ref="C558:C606" si="442">C557+B558</f>
        <v>108419.84999999993</v>
      </c>
      <c r="D558" s="2">
        <f t="shared" si="440"/>
        <v>245451.71193331043</v>
      </c>
      <c r="N558" s="1">
        <v>56841</v>
      </c>
      <c r="O558" s="2">
        <f t="shared" si="437"/>
        <v>165</v>
      </c>
      <c r="P558" s="3">
        <f t="shared" si="430"/>
        <v>78540</v>
      </c>
      <c r="Q558" s="2">
        <f t="shared" si="418"/>
        <v>232532.52460481852</v>
      </c>
    </row>
    <row r="559" spans="1:17" x14ac:dyDescent="0.25">
      <c r="A559" s="1">
        <v>56872</v>
      </c>
      <c r="B559" s="2">
        <f t="shared" si="395"/>
        <v>165</v>
      </c>
      <c r="C559" s="3">
        <f t="shared" si="442"/>
        <v>108584.84999999993</v>
      </c>
      <c r="D559" s="2">
        <f t="shared" si="440"/>
        <v>246373.53360218814</v>
      </c>
      <c r="N559" s="1">
        <v>56872</v>
      </c>
      <c r="O559" s="2">
        <f t="shared" si="437"/>
        <v>165</v>
      </c>
      <c r="P559" s="3">
        <f t="shared" si="430"/>
        <v>78705</v>
      </c>
      <c r="Q559" s="2">
        <f t="shared" si="418"/>
        <v>233618.61897304593</v>
      </c>
    </row>
    <row r="560" spans="1:17" x14ac:dyDescent="0.25">
      <c r="A560" s="1">
        <v>56902</v>
      </c>
      <c r="B560" s="2">
        <f t="shared" si="395"/>
        <v>165</v>
      </c>
      <c r="C560" s="3">
        <f t="shared" si="442"/>
        <v>108749.84999999993</v>
      </c>
      <c r="D560" s="2">
        <f t="shared" si="440"/>
        <v>247298.19755454489</v>
      </c>
      <c r="N560" s="1">
        <v>56902</v>
      </c>
      <c r="O560" s="2">
        <f t="shared" si="437"/>
        <v>165</v>
      </c>
      <c r="P560" s="3">
        <f t="shared" si="430"/>
        <v>78870</v>
      </c>
      <c r="Q560" s="2">
        <f t="shared" si="418"/>
        <v>234709.01246481424</v>
      </c>
    </row>
    <row r="561" spans="1:17" x14ac:dyDescent="0.25">
      <c r="A561" s="1">
        <v>56933</v>
      </c>
      <c r="B561" s="2">
        <f t="shared" ref="B561:B604" si="443">$B$2</f>
        <v>165</v>
      </c>
      <c r="C561" s="3">
        <f t="shared" si="442"/>
        <v>108914.84999999993</v>
      </c>
      <c r="D561" s="2">
        <f t="shared" si="440"/>
        <v>248225.71255408807</v>
      </c>
      <c r="N561" s="1">
        <v>56933</v>
      </c>
      <c r="O561" s="2">
        <f t="shared" si="437"/>
        <v>165</v>
      </c>
      <c r="P561" s="3">
        <f t="shared" si="430"/>
        <v>79035</v>
      </c>
      <c r="Q561" s="2">
        <f t="shared" si="418"/>
        <v>235803.72209748745</v>
      </c>
    </row>
    <row r="562" spans="1:17" x14ac:dyDescent="0.25">
      <c r="A562" s="1">
        <v>56963</v>
      </c>
      <c r="B562" s="2">
        <f t="shared" si="443"/>
        <v>165</v>
      </c>
      <c r="C562" s="3">
        <f t="shared" si="442"/>
        <v>109079.84999999993</v>
      </c>
      <c r="D562" s="2">
        <f t="shared" ref="D562" si="444">(D561+(B562+B563+B564)*(1-$D$2))*(1+$C$3/12)</f>
        <v>249922.29415049232</v>
      </c>
      <c r="N562" s="1">
        <v>56963</v>
      </c>
      <c r="O562" s="2">
        <f t="shared" si="437"/>
        <v>165</v>
      </c>
      <c r="P562" s="3">
        <f t="shared" si="430"/>
        <v>79200</v>
      </c>
      <c r="Q562" s="2">
        <f t="shared" si="418"/>
        <v>236902.76495578999</v>
      </c>
    </row>
    <row r="563" spans="1:17" x14ac:dyDescent="0.25">
      <c r="A563" s="1"/>
      <c r="B563" s="2">
        <f t="shared" ref="B563" si="445">MIN((1-($G$3-SUM(B550:B562)-$G$2)/($G$3-$G$2)),1)*$G$2</f>
        <v>175</v>
      </c>
      <c r="C563" s="3">
        <f t="shared" si="442"/>
        <v>109254.84999999993</v>
      </c>
      <c r="D563" s="2"/>
      <c r="E563" s="3">
        <f>MAX(MIN(SUM(B550:B562),1925)*$I$2-B563,0)</f>
        <v>591.15000000000009</v>
      </c>
      <c r="F563" s="3">
        <f t="shared" ref="F563" si="446">F549+E563</f>
        <v>23646.000000000011</v>
      </c>
      <c r="G563" s="3">
        <f t="shared" ref="G563" si="447">G549+B563</f>
        <v>7000</v>
      </c>
      <c r="N563" s="1"/>
      <c r="O563" s="2"/>
      <c r="P563" s="3"/>
      <c r="Q563" s="2"/>
    </row>
    <row r="564" spans="1:17" x14ac:dyDescent="0.25">
      <c r="A564" s="1"/>
      <c r="B564" s="2">
        <f t="shared" ref="B564" si="448">E563</f>
        <v>591.15000000000009</v>
      </c>
      <c r="C564" s="3">
        <f t="shared" si="442"/>
        <v>109845.99999999993</v>
      </c>
      <c r="D564" s="2"/>
      <c r="E564" s="3"/>
      <c r="F564" s="3"/>
      <c r="G564" s="3"/>
      <c r="N564" s="1"/>
      <c r="O564" s="2"/>
      <c r="P564" s="3"/>
      <c r="Q564" s="2"/>
    </row>
    <row r="565" spans="1:17" x14ac:dyDescent="0.25">
      <c r="A565" s="1">
        <v>56994</v>
      </c>
      <c r="B565" s="2">
        <f t="shared" ref="B565" si="449">$B$2</f>
        <v>165</v>
      </c>
      <c r="C565" s="3">
        <f t="shared" si="442"/>
        <v>110010.99999999993</v>
      </c>
      <c r="D565" s="2">
        <f t="shared" ref="D565" si="450">(D562+B565*(1-$D$2))*(1+$C$3/12)</f>
        <v>250857.90011453969</v>
      </c>
      <c r="N565" s="1">
        <v>56994</v>
      </c>
      <c r="O565" s="2">
        <f t="shared" ref="O565" si="451">$B$2</f>
        <v>165</v>
      </c>
      <c r="P565" s="3">
        <f t="shared" ref="P565" si="452">P562+O565</f>
        <v>79365</v>
      </c>
      <c r="Q565" s="2">
        <f t="shared" ref="Q565" si="453">(Q562+O565*(1-$P$2))*(1+$O$3/12)</f>
        <v>238006.15819207332</v>
      </c>
    </row>
    <row r="566" spans="1:17" x14ac:dyDescent="0.25">
      <c r="A566" s="1">
        <v>57025</v>
      </c>
      <c r="B566" s="2">
        <f t="shared" si="443"/>
        <v>165</v>
      </c>
      <c r="C566" s="3">
        <f t="shared" si="442"/>
        <v>110175.99999999993</v>
      </c>
      <c r="D566" s="2">
        <f t="shared" ref="D566:D575" si="454">(D565+B566*(1-$D$2))*(1+$C$3/12)</f>
        <v>251796.39086364285</v>
      </c>
      <c r="N566" s="1">
        <v>57025</v>
      </c>
      <c r="O566" s="2">
        <f t="shared" si="425"/>
        <v>165</v>
      </c>
      <c r="P566" s="3">
        <f t="shared" si="430"/>
        <v>79530</v>
      </c>
      <c r="Q566" s="2">
        <f t="shared" ref="Q566" si="455">(Q565+O566*(1-$P$2))*(1+$O$3/12)</f>
        <v>239113.91902658361</v>
      </c>
    </row>
    <row r="567" spans="1:17" x14ac:dyDescent="0.25">
      <c r="A567" s="1">
        <v>57054</v>
      </c>
      <c r="B567" s="2">
        <f t="shared" si="443"/>
        <v>165</v>
      </c>
      <c r="C567" s="3">
        <f t="shared" si="442"/>
        <v>110340.99999999993</v>
      </c>
      <c r="D567" s="2">
        <f t="shared" si="454"/>
        <v>252737.77529255574</v>
      </c>
      <c r="N567" s="1">
        <v>57054</v>
      </c>
      <c r="O567" s="2">
        <f t="shared" si="425"/>
        <v>165</v>
      </c>
      <c r="P567" s="3">
        <f t="shared" si="430"/>
        <v>79695</v>
      </c>
      <c r="Q567" s="2">
        <f t="shared" si="418"/>
        <v>240226.0647477305</v>
      </c>
    </row>
    <row r="568" spans="1:17" x14ac:dyDescent="0.25">
      <c r="A568" s="1">
        <v>57085</v>
      </c>
      <c r="B568" s="2">
        <f t="shared" si="443"/>
        <v>165</v>
      </c>
      <c r="C568" s="3">
        <f t="shared" si="442"/>
        <v>110505.99999999993</v>
      </c>
      <c r="D568" s="2">
        <f t="shared" si="454"/>
        <v>253682.06232345779</v>
      </c>
      <c r="E568" s="9"/>
      <c r="N568" s="1">
        <v>57085</v>
      </c>
      <c r="O568" s="2">
        <f t="shared" si="425"/>
        <v>165</v>
      </c>
      <c r="P568" s="3">
        <f t="shared" si="430"/>
        <v>79860</v>
      </c>
      <c r="Q568" s="2">
        <f t="shared" si="418"/>
        <v>241342.61271235693</v>
      </c>
    </row>
    <row r="569" spans="1:17" x14ac:dyDescent="0.25">
      <c r="A569" s="1">
        <v>57115</v>
      </c>
      <c r="B569" s="2">
        <f t="shared" si="443"/>
        <v>165</v>
      </c>
      <c r="C569" s="3">
        <f t="shared" si="442"/>
        <v>110670.99999999993</v>
      </c>
      <c r="D569" s="2">
        <f t="shared" si="454"/>
        <v>254629.26090603846</v>
      </c>
      <c r="N569" s="1">
        <v>57115</v>
      </c>
      <c r="O569" s="2">
        <f t="shared" si="425"/>
        <v>165</v>
      </c>
      <c r="P569" s="3">
        <f t="shared" si="430"/>
        <v>80025</v>
      </c>
      <c r="Q569" s="2">
        <f t="shared" si="418"/>
        <v>242463.58034600999</v>
      </c>
    </row>
    <row r="570" spans="1:17" x14ac:dyDescent="0.25">
      <c r="A570" s="1">
        <v>57146</v>
      </c>
      <c r="B570" s="2">
        <f t="shared" si="443"/>
        <v>165</v>
      </c>
      <c r="C570" s="3">
        <f t="shared" si="442"/>
        <v>110835.99999999993</v>
      </c>
      <c r="D570" s="2">
        <f t="shared" si="454"/>
        <v>255579.38001758207</v>
      </c>
      <c r="N570" s="1">
        <v>57146</v>
      </c>
      <c r="O570" s="2">
        <f t="shared" si="425"/>
        <v>165</v>
      </c>
      <c r="P570" s="3">
        <f t="shared" si="430"/>
        <v>80190</v>
      </c>
      <c r="Q570" s="2">
        <f t="shared" si="418"/>
        <v>243588.98514321292</v>
      </c>
    </row>
    <row r="571" spans="1:17" x14ac:dyDescent="0.25">
      <c r="A571" s="1">
        <v>57176</v>
      </c>
      <c r="B571" s="2">
        <f t="shared" si="443"/>
        <v>165</v>
      </c>
      <c r="C571" s="3">
        <f t="shared" si="442"/>
        <v>111000.99999999993</v>
      </c>
      <c r="D571" s="2">
        <f t="shared" si="454"/>
        <v>256532.42866305294</v>
      </c>
      <c r="N571" s="1">
        <v>57176</v>
      </c>
      <c r="O571" s="2">
        <f t="shared" si="425"/>
        <v>165</v>
      </c>
      <c r="P571" s="3">
        <f t="shared" si="430"/>
        <v>80355</v>
      </c>
      <c r="Q571" s="2">
        <f t="shared" si="418"/>
        <v>244718.84466773813</v>
      </c>
    </row>
    <row r="572" spans="1:17" x14ac:dyDescent="0.25">
      <c r="A572" s="1">
        <v>57207</v>
      </c>
      <c r="B572" s="2">
        <f t="shared" si="443"/>
        <v>165</v>
      </c>
      <c r="C572" s="3">
        <f t="shared" si="442"/>
        <v>111165.99999999993</v>
      </c>
      <c r="D572" s="2">
        <f t="shared" si="454"/>
        <v>257488.41587518068</v>
      </c>
      <c r="N572" s="1">
        <v>57207</v>
      </c>
      <c r="O572" s="2">
        <f t="shared" si="425"/>
        <v>165</v>
      </c>
      <c r="P572" s="3">
        <f t="shared" si="430"/>
        <v>80520</v>
      </c>
      <c r="Q572" s="2">
        <f t="shared" si="418"/>
        <v>245853.17655288125</v>
      </c>
    </row>
    <row r="573" spans="1:17" x14ac:dyDescent="0.25">
      <c r="A573" s="1">
        <v>57238</v>
      </c>
      <c r="B573" s="2">
        <f t="shared" si="443"/>
        <v>165</v>
      </c>
      <c r="C573" s="3">
        <f t="shared" si="442"/>
        <v>111330.99999999993</v>
      </c>
      <c r="D573" s="2">
        <f t="shared" si="454"/>
        <v>258447.35071454581</v>
      </c>
      <c r="N573" s="1">
        <v>57238</v>
      </c>
      <c r="O573" s="2">
        <f t="shared" si="425"/>
        <v>165</v>
      </c>
      <c r="P573" s="3">
        <f t="shared" si="430"/>
        <v>80685</v>
      </c>
      <c r="Q573" s="2">
        <f t="shared" si="418"/>
        <v>246991.99850173641</v>
      </c>
    </row>
    <row r="574" spans="1:17" x14ac:dyDescent="0.25">
      <c r="A574" s="1">
        <v>57268</v>
      </c>
      <c r="B574" s="2">
        <f t="shared" si="443"/>
        <v>165</v>
      </c>
      <c r="C574" s="3">
        <f t="shared" si="442"/>
        <v>111495.99999999993</v>
      </c>
      <c r="D574" s="2">
        <f t="shared" si="454"/>
        <v>259409.24226966567</v>
      </c>
      <c r="N574" s="1">
        <v>57268</v>
      </c>
      <c r="O574" s="2">
        <f t="shared" si="425"/>
        <v>165</v>
      </c>
      <c r="P574" s="3">
        <f t="shared" si="430"/>
        <v>80850</v>
      </c>
      <c r="Q574" s="2">
        <f t="shared" si="418"/>
        <v>248135.32828747242</v>
      </c>
    </row>
    <row r="575" spans="1:17" x14ac:dyDescent="0.25">
      <c r="A575" s="1">
        <v>57299</v>
      </c>
      <c r="B575" s="2">
        <f t="shared" si="443"/>
        <v>165</v>
      </c>
      <c r="C575" s="3">
        <f t="shared" si="442"/>
        <v>111660.99999999993</v>
      </c>
      <c r="D575" s="2">
        <f t="shared" si="454"/>
        <v>260374.09965708049</v>
      </c>
      <c r="N575" s="1">
        <v>57299</v>
      </c>
      <c r="O575" s="2">
        <f t="shared" si="425"/>
        <v>165</v>
      </c>
      <c r="P575" s="3">
        <f t="shared" si="430"/>
        <v>81015</v>
      </c>
      <c r="Q575" s="2">
        <f t="shared" si="418"/>
        <v>249283.18375361033</v>
      </c>
    </row>
    <row r="576" spans="1:17" x14ac:dyDescent="0.25">
      <c r="A576" s="1">
        <v>57329</v>
      </c>
      <c r="B576" s="2">
        <f t="shared" si="443"/>
        <v>165</v>
      </c>
      <c r="C576" s="3">
        <f t="shared" si="442"/>
        <v>111825.99999999993</v>
      </c>
      <c r="D576" s="2">
        <f t="shared" ref="D576" si="456">(D575+(B576+B577+B578)*(1-$D$2))*(1+$C$3/12)</f>
        <v>262108.13878038563</v>
      </c>
      <c r="N576" s="1">
        <v>57329</v>
      </c>
      <c r="O576" s="2">
        <f t="shared" si="425"/>
        <v>165</v>
      </c>
      <c r="P576" s="3">
        <f t="shared" si="430"/>
        <v>81180</v>
      </c>
      <c r="Q576" s="2">
        <f t="shared" si="418"/>
        <v>250435.58281430168</v>
      </c>
    </row>
    <row r="577" spans="1:17" x14ac:dyDescent="0.25">
      <c r="A577" s="1"/>
      <c r="B577" s="2">
        <f t="shared" ref="B577" si="457">MIN((1-($G$3-SUM(B564:B576)-$G$2)/($G$3-$G$2)),1)*$G$2</f>
        <v>175</v>
      </c>
      <c r="C577" s="3">
        <f t="shared" si="442"/>
        <v>112000.99999999993</v>
      </c>
      <c r="D577" s="2"/>
      <c r="E577" s="3">
        <f>MAX(MIN(SUM(B564:B576),1925)*$I$2-B577,0)</f>
        <v>591.15000000000009</v>
      </c>
      <c r="F577" s="3">
        <f t="shared" ref="F577" si="458">F563+E577</f>
        <v>24237.150000000012</v>
      </c>
      <c r="G577" s="3">
        <f t="shared" ref="G577" si="459">G563+B577</f>
        <v>7175</v>
      </c>
      <c r="N577" s="1"/>
      <c r="O577" s="2"/>
      <c r="P577" s="3"/>
      <c r="Q577" s="2"/>
    </row>
    <row r="578" spans="1:17" x14ac:dyDescent="0.25">
      <c r="A578" s="1"/>
      <c r="B578" s="2">
        <f t="shared" ref="B578" si="460">E577</f>
        <v>591.15000000000009</v>
      </c>
      <c r="C578" s="3">
        <f t="shared" si="442"/>
        <v>112592.14999999992</v>
      </c>
      <c r="D578" s="2"/>
      <c r="E578" s="3"/>
      <c r="F578" s="3"/>
      <c r="G578" s="3"/>
      <c r="N578" s="1"/>
      <c r="O578" s="2"/>
      <c r="P578" s="3"/>
      <c r="Q578" s="2"/>
    </row>
    <row r="579" spans="1:17" x14ac:dyDescent="0.25">
      <c r="A579" s="1">
        <v>57360</v>
      </c>
      <c r="B579" s="2">
        <f t="shared" ref="B579" si="461">$B$2</f>
        <v>165</v>
      </c>
      <c r="C579" s="3">
        <f t="shared" si="442"/>
        <v>112757.14999999992</v>
      </c>
      <c r="D579" s="2">
        <f t="shared" ref="D579" si="462">(D576+B579*(1-$D$2))*(1+$C$3/12)</f>
        <v>263081.31776537513</v>
      </c>
      <c r="N579" s="1">
        <v>57360</v>
      </c>
      <c r="O579" s="2">
        <f t="shared" ref="O579" si="463">$B$2</f>
        <v>165</v>
      </c>
      <c r="P579" s="3">
        <f t="shared" ref="P579" si="464">P576+O579</f>
        <v>81345</v>
      </c>
      <c r="Q579" s="2">
        <f t="shared" ref="Q579" si="465">(Q576+O579*(1-$P$2))*(1+$O$3/12)</f>
        <v>251592.54345460827</v>
      </c>
    </row>
    <row r="580" spans="1:17" x14ac:dyDescent="0.25">
      <c r="A580" s="1">
        <v>57391</v>
      </c>
      <c r="B580" s="2">
        <f t="shared" si="443"/>
        <v>165</v>
      </c>
      <c r="C580" s="3">
        <f t="shared" si="442"/>
        <v>112922.14999999992</v>
      </c>
      <c r="D580" s="2">
        <f t="shared" ref="D580:D589" si="466">(D579+B580*(1-$D$2))*(1+$C$3/12)</f>
        <v>264057.49738556839</v>
      </c>
      <c r="N580" s="1">
        <v>57391</v>
      </c>
      <c r="O580" s="2">
        <f t="shared" si="437"/>
        <v>165</v>
      </c>
      <c r="P580" s="3">
        <f t="shared" si="430"/>
        <v>81510</v>
      </c>
      <c r="Q580" s="2">
        <f t="shared" ref="Q580" si="467">(Q579+O580*(1-$P$2))*(1+$O$3/12)</f>
        <v>252754.08373078276</v>
      </c>
    </row>
    <row r="581" spans="1:17" x14ac:dyDescent="0.25">
      <c r="A581" s="1">
        <v>57419</v>
      </c>
      <c r="B581" s="2">
        <f t="shared" si="443"/>
        <v>165</v>
      </c>
      <c r="C581" s="3">
        <f t="shared" si="442"/>
        <v>113087.14999999992</v>
      </c>
      <c r="D581" s="2">
        <f t="shared" si="466"/>
        <v>265036.6868929239</v>
      </c>
      <c r="N581" s="1">
        <v>57419</v>
      </c>
      <c r="O581" s="2">
        <f t="shared" si="437"/>
        <v>165</v>
      </c>
      <c r="P581" s="3">
        <f t="shared" si="430"/>
        <v>81675</v>
      </c>
      <c r="Q581" s="2">
        <f t="shared" si="418"/>
        <v>253920.22177055044</v>
      </c>
    </row>
    <row r="582" spans="1:17" x14ac:dyDescent="0.25">
      <c r="A582" s="1">
        <v>57450</v>
      </c>
      <c r="B582" s="2">
        <f t="shared" si="443"/>
        <v>165</v>
      </c>
      <c r="C582" s="3">
        <f t="shared" si="442"/>
        <v>113252.14999999992</v>
      </c>
      <c r="D582" s="2">
        <f t="shared" si="466"/>
        <v>266018.8955679271</v>
      </c>
      <c r="E582" s="9"/>
      <c r="N582" s="1">
        <v>57450</v>
      </c>
      <c r="O582" s="2">
        <f t="shared" si="437"/>
        <v>165</v>
      </c>
      <c r="P582" s="3">
        <f t="shared" si="430"/>
        <v>81840</v>
      </c>
      <c r="Q582" s="2">
        <f t="shared" si="418"/>
        <v>255090.97577339219</v>
      </c>
    </row>
    <row r="583" spans="1:17" x14ac:dyDescent="0.25">
      <c r="A583" s="1">
        <v>57480</v>
      </c>
      <c r="B583" s="2">
        <f t="shared" si="443"/>
        <v>165</v>
      </c>
      <c r="C583" s="3">
        <f t="shared" si="442"/>
        <v>113417.14999999992</v>
      </c>
      <c r="D583" s="2">
        <f t="shared" si="466"/>
        <v>267004.13271967822</v>
      </c>
      <c r="N583" s="1">
        <v>57480</v>
      </c>
      <c r="O583" s="2">
        <f t="shared" si="437"/>
        <v>165</v>
      </c>
      <c r="P583" s="3">
        <f t="shared" si="430"/>
        <v>82005</v>
      </c>
      <c r="Q583" s="2">
        <f t="shared" si="418"/>
        <v>256266.36401082852</v>
      </c>
    </row>
    <row r="584" spans="1:17" x14ac:dyDescent="0.25">
      <c r="A584" s="1">
        <v>57511</v>
      </c>
      <c r="B584" s="2">
        <f t="shared" si="443"/>
        <v>165</v>
      </c>
      <c r="C584" s="3">
        <f t="shared" si="442"/>
        <v>113582.14999999992</v>
      </c>
      <c r="D584" s="2">
        <f t="shared" si="466"/>
        <v>267992.40768598055</v>
      </c>
      <c r="N584" s="1">
        <v>57511</v>
      </c>
      <c r="O584" s="2">
        <f t="shared" si="437"/>
        <v>165</v>
      </c>
      <c r="P584" s="3">
        <f t="shared" si="430"/>
        <v>82170</v>
      </c>
      <c r="Q584" s="2">
        <f t="shared" si="418"/>
        <v>257446.4048267047</v>
      </c>
    </row>
    <row r="585" spans="1:17" x14ac:dyDescent="0.25">
      <c r="A585" s="1">
        <v>57541</v>
      </c>
      <c r="B585" s="2">
        <f t="shared" si="443"/>
        <v>165</v>
      </c>
      <c r="C585" s="3">
        <f t="shared" si="442"/>
        <v>113747.14999999992</v>
      </c>
      <c r="D585" s="2">
        <f t="shared" si="466"/>
        <v>268983.72983342898</v>
      </c>
      <c r="N585" s="1">
        <v>57541</v>
      </c>
      <c r="O585" s="2">
        <f t="shared" si="437"/>
        <v>165</v>
      </c>
      <c r="P585" s="3">
        <f t="shared" si="430"/>
        <v>82335</v>
      </c>
      <c r="Q585" s="2">
        <f t="shared" si="418"/>
        <v>258631.11663747707</v>
      </c>
    </row>
    <row r="586" spans="1:17" x14ac:dyDescent="0.25">
      <c r="A586" s="1">
        <v>57572</v>
      </c>
      <c r="B586" s="2">
        <f t="shared" si="443"/>
        <v>165</v>
      </c>
      <c r="C586" s="3">
        <f t="shared" si="442"/>
        <v>113912.14999999992</v>
      </c>
      <c r="D586" s="2">
        <f t="shared" si="466"/>
        <v>269978.10855749872</v>
      </c>
      <c r="N586" s="1">
        <v>57572</v>
      </c>
      <c r="O586" s="2">
        <f t="shared" si="437"/>
        <v>165</v>
      </c>
      <c r="P586" s="3">
        <f t="shared" si="430"/>
        <v>82500</v>
      </c>
      <c r="Q586" s="2">
        <f t="shared" si="418"/>
        <v>259820.5179325004</v>
      </c>
    </row>
    <row r="587" spans="1:17" x14ac:dyDescent="0.25">
      <c r="A587" s="1">
        <v>57603</v>
      </c>
      <c r="B587" s="2">
        <f t="shared" si="443"/>
        <v>165</v>
      </c>
      <c r="C587" s="3">
        <f t="shared" si="442"/>
        <v>114077.14999999992</v>
      </c>
      <c r="D587" s="2">
        <f t="shared" si="466"/>
        <v>270975.55328263436</v>
      </c>
      <c r="N587" s="1">
        <v>57603</v>
      </c>
      <c r="O587" s="2">
        <f t="shared" si="437"/>
        <v>165</v>
      </c>
      <c r="P587" s="3">
        <f t="shared" si="430"/>
        <v>82665</v>
      </c>
      <c r="Q587" s="2">
        <f t="shared" si="418"/>
        <v>261014.62727431653</v>
      </c>
    </row>
    <row r="588" spans="1:17" x14ac:dyDescent="0.25">
      <c r="A588" s="1">
        <v>57633</v>
      </c>
      <c r="B588" s="2">
        <f t="shared" si="443"/>
        <v>165</v>
      </c>
      <c r="C588" s="3">
        <f t="shared" si="442"/>
        <v>114242.14999999992</v>
      </c>
      <c r="D588" s="2">
        <f t="shared" si="466"/>
        <v>271976.07346233918</v>
      </c>
      <c r="N588" s="1">
        <v>57633</v>
      </c>
      <c r="O588" s="2">
        <f t="shared" si="437"/>
        <v>165</v>
      </c>
      <c r="P588" s="3">
        <f t="shared" si="430"/>
        <v>82830</v>
      </c>
      <c r="Q588" s="2">
        <f t="shared" ref="Q588:Q590" si="468">(Q587+O588*(1-$P$2))*(1+$O$3/12)</f>
        <v>262213.463298944</v>
      </c>
    </row>
    <row r="589" spans="1:17" x14ac:dyDescent="0.25">
      <c r="A589" s="1">
        <v>57664</v>
      </c>
      <c r="B589" s="2">
        <f t="shared" si="443"/>
        <v>165</v>
      </c>
      <c r="C589" s="3">
        <f t="shared" si="442"/>
        <v>114407.14999999992</v>
      </c>
      <c r="D589" s="2">
        <f t="shared" si="466"/>
        <v>272979.67857926473</v>
      </c>
      <c r="N589" s="1">
        <v>57664</v>
      </c>
      <c r="O589" s="2">
        <f t="shared" si="437"/>
        <v>165</v>
      </c>
      <c r="P589" s="3">
        <f t="shared" si="430"/>
        <v>82995</v>
      </c>
      <c r="Q589" s="2">
        <f t="shared" si="468"/>
        <v>263417.04471616895</v>
      </c>
    </row>
    <row r="590" spans="1:17" x14ac:dyDescent="0.25">
      <c r="A590" s="1">
        <v>57694</v>
      </c>
      <c r="B590" s="2">
        <f t="shared" si="443"/>
        <v>165</v>
      </c>
      <c r="C590" s="3">
        <f t="shared" si="442"/>
        <v>114572.14999999992</v>
      </c>
      <c r="D590" s="2">
        <f t="shared" ref="D590" si="469">(D589+(B590+B591+B592)*(1-$D$2))*(1+$C$3/12)</f>
        <v>274752.58490424667</v>
      </c>
      <c r="N590" s="1">
        <v>57694</v>
      </c>
      <c r="O590" s="2">
        <f t="shared" si="437"/>
        <v>165</v>
      </c>
      <c r="P590" s="3">
        <f t="shared" si="430"/>
        <v>83160</v>
      </c>
      <c r="Q590" s="2">
        <f t="shared" si="468"/>
        <v>264625.39030983712</v>
      </c>
    </row>
    <row r="591" spans="1:17" x14ac:dyDescent="0.25">
      <c r="A591" s="1"/>
      <c r="B591" s="2">
        <f t="shared" ref="B591" si="470">MIN((1-($G$3-SUM(B578:B590)-$G$2)/($G$3-$G$2)),1)*$G$2</f>
        <v>175</v>
      </c>
      <c r="C591" s="3">
        <f t="shared" si="442"/>
        <v>114747.14999999992</v>
      </c>
      <c r="D591" s="2"/>
      <c r="E591" s="3">
        <f>MAX(MIN(SUM(B578:B590),1925)*$I$2-B591,0)</f>
        <v>591.15000000000009</v>
      </c>
      <c r="F591" s="3">
        <f t="shared" ref="F591" si="471">F577+E591</f>
        <v>24828.300000000014</v>
      </c>
      <c r="G591" s="3">
        <f>G577+B591</f>
        <v>7350</v>
      </c>
      <c r="N591" s="1"/>
      <c r="O591" s="2"/>
      <c r="P591" s="3"/>
      <c r="Q591" s="2"/>
    </row>
    <row r="592" spans="1:17" x14ac:dyDescent="0.25">
      <c r="A592" s="1"/>
      <c r="B592" s="2">
        <f t="shared" ref="B592" si="472">E591</f>
        <v>591.15000000000009</v>
      </c>
      <c r="C592" s="3">
        <f t="shared" si="442"/>
        <v>115338.29999999992</v>
      </c>
      <c r="D592" s="2"/>
      <c r="E592" s="3"/>
      <c r="F592" s="3"/>
      <c r="G592" s="3"/>
      <c r="N592" s="1"/>
      <c r="O592" s="2"/>
      <c r="P592" s="3"/>
      <c r="Q592" s="2"/>
    </row>
    <row r="593" spans="1:17" x14ac:dyDescent="0.25">
      <c r="A593" s="1">
        <v>57725</v>
      </c>
      <c r="B593" s="2">
        <f t="shared" ref="B593" si="473">$B$2</f>
        <v>165</v>
      </c>
      <c r="C593" s="3">
        <f t="shared" si="442"/>
        <v>115503.29999999992</v>
      </c>
      <c r="D593" s="2">
        <f t="shared" ref="D593" si="474">(D590+B593*(1-$D$2))*(1+$C$3/12)</f>
        <v>275764.75093145145</v>
      </c>
      <c r="N593" s="1">
        <v>57725</v>
      </c>
      <c r="O593" s="2">
        <f t="shared" ref="O593" si="475">$B$2</f>
        <v>165</v>
      </c>
      <c r="P593" s="3">
        <f t="shared" ref="P593" si="476">P590+O593</f>
        <v>83325</v>
      </c>
      <c r="Q593" s="2">
        <f t="shared" ref="Q593" si="477">(Q590+O593*(1-$P$2))*(1+$O$3/12)</f>
        <v>265838.51893814688</v>
      </c>
    </row>
    <row r="594" spans="1:17" x14ac:dyDescent="0.25">
      <c r="A594" s="1">
        <v>57756</v>
      </c>
      <c r="B594" s="2">
        <f t="shared" si="443"/>
        <v>165</v>
      </c>
      <c r="C594" s="3">
        <f t="shared" si="442"/>
        <v>115668.29999999992</v>
      </c>
      <c r="D594" s="2">
        <f t="shared" ref="D594:D603" si="478">(D593+B594*(1-$D$2))*(1+$C$3/12)</f>
        <v>276780.03780390677</v>
      </c>
      <c r="K594" s="1"/>
      <c r="N594" s="1">
        <v>57756</v>
      </c>
      <c r="O594" s="2">
        <f t="shared" si="425"/>
        <v>165</v>
      </c>
      <c r="P594" s="3">
        <f t="shared" si="430"/>
        <v>83490</v>
      </c>
      <c r="Q594" s="2">
        <f t="shared" ref="Q594:Q604" si="479">(Q593+O594*(1-$P$2))*(1+$O$3/12)</f>
        <v>267056.44953394373</v>
      </c>
    </row>
    <row r="595" spans="1:17" x14ac:dyDescent="0.25">
      <c r="A595" s="1">
        <v>57784</v>
      </c>
      <c r="B595" s="2">
        <f t="shared" si="443"/>
        <v>165</v>
      </c>
      <c r="C595" s="3">
        <f t="shared" si="442"/>
        <v>115833.29999999992</v>
      </c>
      <c r="D595" s="2">
        <f t="shared" si="478"/>
        <v>277798.45514421881</v>
      </c>
      <c r="N595" s="1">
        <v>57784</v>
      </c>
      <c r="O595" s="2">
        <f t="shared" si="425"/>
        <v>165</v>
      </c>
      <c r="P595" s="3">
        <f t="shared" si="430"/>
        <v>83655</v>
      </c>
      <c r="Q595" s="2">
        <f t="shared" si="479"/>
        <v>268279.20110501559</v>
      </c>
    </row>
    <row r="596" spans="1:17" x14ac:dyDescent="0.25">
      <c r="A596" s="1">
        <v>57815</v>
      </c>
      <c r="B596" s="2">
        <f t="shared" si="443"/>
        <v>165</v>
      </c>
      <c r="C596" s="3">
        <f t="shared" si="442"/>
        <v>115998.29999999992</v>
      </c>
      <c r="D596" s="2">
        <f t="shared" si="478"/>
        <v>278820.0126046635</v>
      </c>
      <c r="E596" s="9"/>
      <c r="N596" s="1">
        <v>57815</v>
      </c>
      <c r="O596" s="2">
        <f t="shared" si="425"/>
        <v>165</v>
      </c>
      <c r="P596" s="3">
        <f t="shared" si="430"/>
        <v>83820</v>
      </c>
      <c r="Q596" s="2">
        <f t="shared" si="479"/>
        <v>269506.7927343896</v>
      </c>
    </row>
    <row r="597" spans="1:17" x14ac:dyDescent="0.25">
      <c r="A597" s="1">
        <v>57845</v>
      </c>
      <c r="B597" s="2">
        <f t="shared" si="443"/>
        <v>165</v>
      </c>
      <c r="C597" s="3">
        <f t="shared" si="442"/>
        <v>116163.29999999992</v>
      </c>
      <c r="D597" s="2">
        <f t="shared" si="478"/>
        <v>279844.71986727789</v>
      </c>
      <c r="N597" s="1">
        <v>57845</v>
      </c>
      <c r="O597" s="2">
        <f t="shared" si="425"/>
        <v>165</v>
      </c>
      <c r="P597" s="3">
        <f t="shared" si="430"/>
        <v>83985</v>
      </c>
      <c r="Q597" s="2">
        <f t="shared" si="479"/>
        <v>270739.24358062987</v>
      </c>
    </row>
    <row r="598" spans="1:17" x14ac:dyDescent="0.25">
      <c r="A598" s="1">
        <v>57876</v>
      </c>
      <c r="B598" s="2">
        <f t="shared" si="443"/>
        <v>165</v>
      </c>
      <c r="C598" s="3">
        <f t="shared" si="442"/>
        <v>116328.29999999992</v>
      </c>
      <c r="D598" s="2">
        <f t="shared" si="478"/>
        <v>280872.586643952</v>
      </c>
      <c r="N598" s="1">
        <v>57876</v>
      </c>
      <c r="O598" s="2">
        <f t="shared" si="425"/>
        <v>165</v>
      </c>
      <c r="P598" s="3">
        <f t="shared" si="430"/>
        <v>84150</v>
      </c>
      <c r="Q598" s="2">
        <f t="shared" si="479"/>
        <v>271976.57287813653</v>
      </c>
    </row>
    <row r="599" spans="1:17" x14ac:dyDescent="0.25">
      <c r="A599" s="1">
        <v>57906</v>
      </c>
      <c r="B599" s="2">
        <f t="shared" si="443"/>
        <v>165</v>
      </c>
      <c r="C599" s="3">
        <f t="shared" si="442"/>
        <v>116493.29999999992</v>
      </c>
      <c r="D599" s="2">
        <f t="shared" si="478"/>
        <v>281903.62267652084</v>
      </c>
      <c r="N599" s="1">
        <v>57906</v>
      </c>
      <c r="O599" s="2">
        <f t="shared" si="425"/>
        <v>165</v>
      </c>
      <c r="P599" s="3">
        <f t="shared" si="430"/>
        <v>84315</v>
      </c>
      <c r="Q599" s="2">
        <f t="shared" si="479"/>
        <v>273218.79993744579</v>
      </c>
    </row>
    <row r="600" spans="1:17" x14ac:dyDescent="0.25">
      <c r="A600" s="1">
        <v>57937</v>
      </c>
      <c r="B600" s="2">
        <f t="shared" si="443"/>
        <v>165</v>
      </c>
      <c r="C600" s="3">
        <f t="shared" si="442"/>
        <v>116658.29999999992</v>
      </c>
      <c r="D600" s="2">
        <f t="shared" si="478"/>
        <v>282937.83773685677</v>
      </c>
      <c r="N600" s="1">
        <v>57937</v>
      </c>
      <c r="O600" s="2">
        <f t="shared" si="425"/>
        <v>165</v>
      </c>
      <c r="P600" s="3">
        <f t="shared" si="430"/>
        <v>84480</v>
      </c>
      <c r="Q600" s="2">
        <f t="shared" si="479"/>
        <v>274465.94414553151</v>
      </c>
    </row>
    <row r="601" spans="1:17" x14ac:dyDescent="0.25">
      <c r="A601" s="1">
        <v>57968</v>
      </c>
      <c r="B601" s="2">
        <f t="shared" si="443"/>
        <v>165</v>
      </c>
      <c r="C601" s="3">
        <f t="shared" si="442"/>
        <v>116823.29999999992</v>
      </c>
      <c r="D601" s="2">
        <f t="shared" si="478"/>
        <v>283975.24162696209</v>
      </c>
      <c r="N601" s="1">
        <v>57968</v>
      </c>
      <c r="O601" s="2">
        <f t="shared" si="425"/>
        <v>165</v>
      </c>
      <c r="P601" s="3">
        <f t="shared" si="430"/>
        <v>84645</v>
      </c>
      <c r="Q601" s="2">
        <f t="shared" si="479"/>
        <v>275718.02496610756</v>
      </c>
    </row>
    <row r="602" spans="1:17" x14ac:dyDescent="0.25">
      <c r="A602" s="1">
        <v>57998</v>
      </c>
      <c r="B602" s="2">
        <f t="shared" si="443"/>
        <v>165</v>
      </c>
      <c r="C602" s="3">
        <f t="shared" si="442"/>
        <v>116988.29999999992</v>
      </c>
      <c r="D602" s="2">
        <f t="shared" si="478"/>
        <v>285015.84417906188</v>
      </c>
      <c r="N602" s="1">
        <v>57998</v>
      </c>
      <c r="O602" s="2">
        <f t="shared" si="425"/>
        <v>165</v>
      </c>
      <c r="P602" s="3">
        <f t="shared" si="430"/>
        <v>84810</v>
      </c>
      <c r="Q602" s="2">
        <f t="shared" si="479"/>
        <v>276975.06193993171</v>
      </c>
    </row>
    <row r="603" spans="1:17" x14ac:dyDescent="0.25">
      <c r="A603" s="1">
        <v>58029</v>
      </c>
      <c r="B603" s="2">
        <f t="shared" si="443"/>
        <v>165</v>
      </c>
      <c r="C603" s="3">
        <f t="shared" si="442"/>
        <v>117153.29999999992</v>
      </c>
      <c r="D603" s="2">
        <f t="shared" si="478"/>
        <v>286059.65525569732</v>
      </c>
      <c r="N603" s="1">
        <v>58029</v>
      </c>
      <c r="O603" s="2">
        <f t="shared" si="425"/>
        <v>165</v>
      </c>
      <c r="P603" s="3">
        <f t="shared" si="430"/>
        <v>84975</v>
      </c>
      <c r="Q603" s="2">
        <f t="shared" si="479"/>
        <v>278237.07468511059</v>
      </c>
    </row>
    <row r="604" spans="1:17" x14ac:dyDescent="0.25">
      <c r="A604" s="1">
        <v>58059</v>
      </c>
      <c r="B604" s="2">
        <f t="shared" si="443"/>
        <v>165</v>
      </c>
      <c r="C604" s="3">
        <f t="shared" si="442"/>
        <v>117318.29999999992</v>
      </c>
      <c r="D604" s="2">
        <f t="shared" ref="D604" si="480">(D603+(B604+B605+B606)*(1-$D$2))*(1+$C$3/12)</f>
        <v>287872.89150876494</v>
      </c>
      <c r="H604" s="10"/>
      <c r="N604" s="1">
        <v>58059</v>
      </c>
      <c r="O604" s="2">
        <f t="shared" si="425"/>
        <v>165</v>
      </c>
      <c r="P604" s="3">
        <f t="shared" ref="P604" si="481">P603+O604</f>
        <v>85140</v>
      </c>
      <c r="Q604" s="2">
        <f t="shared" si="479"/>
        <v>279504.08289740584</v>
      </c>
    </row>
    <row r="605" spans="1:17" x14ac:dyDescent="0.25">
      <c r="A605" s="1"/>
      <c r="B605" s="2">
        <f t="shared" ref="B605" si="482">MIN((1-($G$3-SUM(B592:B604)-$G$2)/($G$3-$G$2)),1)*$G$2</f>
        <v>175</v>
      </c>
      <c r="C605" s="3">
        <f t="shared" si="442"/>
        <v>117493.29999999992</v>
      </c>
      <c r="D605" s="2"/>
      <c r="E605" s="3">
        <f>MAX(MIN(SUM(B592:B604),1925)*$I$2-B605,0)</f>
        <v>591.15000000000009</v>
      </c>
      <c r="F605" s="3">
        <f>F591+E605</f>
        <v>25419.450000000015</v>
      </c>
      <c r="G605" s="3">
        <f>G591+B605</f>
        <v>7525</v>
      </c>
      <c r="H605" s="3"/>
      <c r="L605" s="8"/>
      <c r="N605" s="1"/>
      <c r="O605" s="2"/>
      <c r="P605" s="3"/>
      <c r="Q605" s="2"/>
    </row>
    <row r="606" spans="1:17" x14ac:dyDescent="0.25">
      <c r="A606" s="1"/>
      <c r="B606" s="2">
        <f t="shared" ref="B606" si="483">E605</f>
        <v>591.15000000000009</v>
      </c>
      <c r="C606" s="3">
        <f t="shared" si="442"/>
        <v>118084.44999999991</v>
      </c>
      <c r="D606" s="2"/>
      <c r="E606" s="3"/>
      <c r="F606" s="3"/>
      <c r="G606" s="3"/>
      <c r="H606" s="3"/>
      <c r="L606" s="8"/>
      <c r="N606" s="1"/>
      <c r="O606" s="2"/>
      <c r="P606" s="3"/>
      <c r="Q606" s="2"/>
    </row>
    <row r="607" spans="1:17" x14ac:dyDescent="0.25">
      <c r="A607" s="5"/>
      <c r="B607" s="6"/>
      <c r="C607" s="5" t="s">
        <v>36</v>
      </c>
      <c r="D607" s="7">
        <f>D604-C606</f>
        <v>169788.44150876504</v>
      </c>
      <c r="E607" s="7"/>
      <c r="F607" s="11" t="s">
        <v>38</v>
      </c>
      <c r="G607" t="s">
        <v>37</v>
      </c>
      <c r="H607" t="s">
        <v>35</v>
      </c>
      <c r="N607" s="5"/>
      <c r="O607" s="6"/>
      <c r="P607" s="5" t="s">
        <v>13</v>
      </c>
      <c r="Q607" s="7">
        <f>Q604-P604</f>
        <v>194364.08289740584</v>
      </c>
    </row>
    <row r="608" spans="1:17" x14ac:dyDescent="0.25">
      <c r="A608" s="24" t="s">
        <v>26</v>
      </c>
      <c r="B608" s="30">
        <f>(A604-A2)/365.25</f>
        <v>64.952772073921977</v>
      </c>
      <c r="C608" s="31" t="s">
        <v>14</v>
      </c>
      <c r="D608" s="32">
        <f>C605</f>
        <v>117493.29999999992</v>
      </c>
      <c r="E608" s="33"/>
      <c r="F608" s="33"/>
      <c r="G608" s="33"/>
      <c r="H608" s="33"/>
      <c r="I608" s="33"/>
      <c r="J608" s="33"/>
      <c r="K608" s="33"/>
      <c r="L608" s="25"/>
    </row>
    <row r="609" spans="1:12" x14ac:dyDescent="0.25">
      <c r="A609" s="15" t="s">
        <v>27</v>
      </c>
      <c r="B609" s="34">
        <v>84.8</v>
      </c>
      <c r="C609" s="35"/>
      <c r="D609" s="36"/>
      <c r="E609" s="35"/>
      <c r="F609" s="35"/>
      <c r="G609" s="35"/>
      <c r="H609" s="35"/>
      <c r="I609" s="35"/>
      <c r="J609" s="35" t="s">
        <v>28</v>
      </c>
      <c r="K609" s="35"/>
      <c r="L609" s="37"/>
    </row>
    <row r="610" spans="1:12" x14ac:dyDescent="0.25">
      <c r="A610" s="15"/>
      <c r="B610" s="38"/>
      <c r="C610" s="35"/>
      <c r="D610" s="35"/>
      <c r="E610" s="35"/>
      <c r="F610" s="35"/>
      <c r="G610" s="35"/>
      <c r="H610" s="35"/>
      <c r="I610" s="35" t="s">
        <v>29</v>
      </c>
      <c r="J610" s="36">
        <f>F605</f>
        <v>25419.450000000015</v>
      </c>
      <c r="K610" s="35"/>
      <c r="L610" s="37" t="s">
        <v>32</v>
      </c>
    </row>
    <row r="611" spans="1:12" x14ac:dyDescent="0.25">
      <c r="A611" s="15"/>
      <c r="B611" s="38" t="s">
        <v>15</v>
      </c>
      <c r="C611" s="35"/>
      <c r="D611" s="36">
        <f>D608+D607</f>
        <v>287281.74150876497</v>
      </c>
      <c r="E611" s="35"/>
      <c r="F611" s="35"/>
      <c r="G611" s="35"/>
      <c r="H611" s="35"/>
      <c r="I611" s="35" t="s">
        <v>31</v>
      </c>
      <c r="J611" s="36">
        <f>G605</f>
        <v>7525</v>
      </c>
      <c r="K611" s="35"/>
      <c r="L611" s="37"/>
    </row>
    <row r="612" spans="1:12" x14ac:dyDescent="0.25">
      <c r="A612" s="15"/>
      <c r="B612" s="38" t="s">
        <v>16</v>
      </c>
      <c r="C612" s="35"/>
      <c r="D612" s="36">
        <f>D611*0.3</f>
        <v>86184.522452629491</v>
      </c>
      <c r="E612" s="35"/>
      <c r="F612" s="35" t="s">
        <v>10</v>
      </c>
      <c r="G612" s="39">
        <v>0.25</v>
      </c>
      <c r="H612" s="35"/>
      <c r="I612" s="35" t="s">
        <v>30</v>
      </c>
      <c r="J612" s="36">
        <f>D612*$G$612</f>
        <v>21546.130613157373</v>
      </c>
      <c r="K612" s="36">
        <f>J611+J610</f>
        <v>32944.450000000012</v>
      </c>
      <c r="L612" s="37"/>
    </row>
    <row r="613" spans="1:12" x14ac:dyDescent="0.25">
      <c r="A613" s="15"/>
      <c r="B613" s="38" t="s">
        <v>17</v>
      </c>
      <c r="C613" s="35"/>
      <c r="D613" s="36">
        <f>D611-D612</f>
        <v>201097.21905613548</v>
      </c>
      <c r="E613" s="35" t="s">
        <v>22</v>
      </c>
      <c r="F613" s="38">
        <f>D612*(1-G612)</f>
        <v>64638.391839472119</v>
      </c>
      <c r="G613" s="35"/>
      <c r="H613" s="35"/>
      <c r="I613" s="35"/>
      <c r="J613" s="35"/>
      <c r="K613" s="35"/>
      <c r="L613" s="37"/>
    </row>
    <row r="614" spans="1:12" x14ac:dyDescent="0.25">
      <c r="A614" s="40">
        <f>85-B608</f>
        <v>20.047227926078023</v>
      </c>
      <c r="B614" s="38" t="s">
        <v>18</v>
      </c>
      <c r="C614" s="41">
        <v>2649</v>
      </c>
      <c r="D614" s="36">
        <f>C614*A614</f>
        <v>53105.106776180684</v>
      </c>
      <c r="E614" s="35" t="s">
        <v>23</v>
      </c>
      <c r="F614" s="38">
        <f>D614*(1-$G$612)</f>
        <v>39828.830082135515</v>
      </c>
      <c r="G614" s="36"/>
      <c r="H614" s="35"/>
      <c r="I614" s="35"/>
      <c r="J614" s="36"/>
      <c r="K614" s="35"/>
      <c r="L614" s="37"/>
    </row>
    <row r="615" spans="1:12" x14ac:dyDescent="0.25">
      <c r="A615" s="40">
        <f>IF(B609-85&lt;0,0,B609-85)</f>
        <v>0</v>
      </c>
      <c r="B615" s="38" t="s">
        <v>19</v>
      </c>
      <c r="C615" s="41">
        <v>2349</v>
      </c>
      <c r="D615" s="36">
        <f>C615*A615</f>
        <v>0</v>
      </c>
      <c r="E615" s="35" t="s">
        <v>24</v>
      </c>
      <c r="F615" s="38">
        <f>D615*(1-$G$612)</f>
        <v>0</v>
      </c>
      <c r="G615" s="36">
        <f>F614+F615+F613</f>
        <v>104467.22192160763</v>
      </c>
      <c r="H615" s="35"/>
      <c r="I615" s="35"/>
      <c r="J615" s="36">
        <f>D614*$G$612</f>
        <v>13276.276694045171</v>
      </c>
      <c r="K615" s="36">
        <f>J612+J615</f>
        <v>34822.407307202542</v>
      </c>
      <c r="L615" s="16">
        <f>$K$612-K615</f>
        <v>-1877.9573072025305</v>
      </c>
    </row>
    <row r="616" spans="1:12" x14ac:dyDescent="0.25">
      <c r="A616" s="40">
        <f>B609-B608</f>
        <v>19.84722792607802</v>
      </c>
      <c r="B616" s="38" t="s">
        <v>20</v>
      </c>
      <c r="C616" s="41">
        <v>2110</v>
      </c>
      <c r="D616" s="36">
        <f>C616*A616</f>
        <v>41877.650924024623</v>
      </c>
      <c r="E616" s="35"/>
      <c r="F616" s="38">
        <f>D616*(1-$G$612)</f>
        <v>31408.238193018467</v>
      </c>
      <c r="G616" s="35"/>
      <c r="H616" s="35"/>
      <c r="I616" s="35"/>
      <c r="J616" s="36">
        <f>D615*$G$612</f>
        <v>0</v>
      </c>
      <c r="K616" s="36">
        <f>J612+J616</f>
        <v>21546.130613157373</v>
      </c>
      <c r="L616" s="16">
        <f>$K$612-K616-K615</f>
        <v>-23424.087920359903</v>
      </c>
    </row>
    <row r="617" spans="1:12" x14ac:dyDescent="0.25">
      <c r="A617" s="15"/>
      <c r="B617" s="38"/>
      <c r="C617" s="35"/>
      <c r="D617" s="35"/>
      <c r="E617" s="35"/>
      <c r="F617" s="42" t="s">
        <v>21</v>
      </c>
      <c r="G617" s="36">
        <f>C605-F605-G605</f>
        <v>84548.849999999904</v>
      </c>
      <c r="H617" s="35"/>
      <c r="I617" s="35"/>
      <c r="J617" s="36"/>
      <c r="K617" s="36">
        <f>J616+J612+J615</f>
        <v>34822.407307202542</v>
      </c>
      <c r="L617" s="16">
        <f>$K$612-K617</f>
        <v>-1877.9573072025305</v>
      </c>
    </row>
    <row r="618" spans="1:12" x14ac:dyDescent="0.25">
      <c r="A618" s="17"/>
      <c r="B618" s="43"/>
      <c r="C618" s="44"/>
      <c r="D618" s="44"/>
      <c r="E618" s="44"/>
      <c r="F618" s="44"/>
      <c r="G618" s="44"/>
      <c r="H618" s="44"/>
      <c r="I618" s="44"/>
      <c r="J618" s="45">
        <f>D616*$G$612</f>
        <v>10469.412731006156</v>
      </c>
      <c r="K618" s="45">
        <f>J612+J618</f>
        <v>32015.543344163529</v>
      </c>
      <c r="L618" s="18">
        <f>$K$612-K618</f>
        <v>928.90665583648297</v>
      </c>
    </row>
    <row r="619" spans="1:12" x14ac:dyDescent="0.25">
      <c r="J619" s="3"/>
      <c r="K619" s="3"/>
    </row>
  </sheetData>
  <mergeCells count="2">
    <mergeCell ref="J17:K17"/>
    <mergeCell ref="F7: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2020-12-15T17:20:55Z</dcterms:modified>
</cp:coreProperties>
</file>