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9057KT\OneDrive - Volkswagen AG\Dokumente\Privat\"/>
    </mc:Choice>
  </mc:AlternateContent>
  <bookViews>
    <workbookView xWindow="0" yWindow="0" windowWidth="38400" windowHeight="179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7" i="1" s="1"/>
  <c r="B52" i="1" l="1"/>
  <c r="B53" i="1" s="1"/>
  <c r="F4" i="1" l="1"/>
  <c r="F3" i="1"/>
  <c r="E8" i="1" l="1"/>
  <c r="F8" i="1" s="1"/>
  <c r="E7" i="1"/>
  <c r="F7" i="1" s="1"/>
  <c r="B10" i="1"/>
  <c r="B12" i="1" l="1"/>
  <c r="F12" i="1" s="1"/>
  <c r="B14" i="1"/>
  <c r="F14" i="1" s="1"/>
  <c r="B13" i="1"/>
  <c r="F13" i="1" s="1"/>
  <c r="E10" i="1"/>
  <c r="F10" i="1" s="1"/>
  <c r="F16" i="1" l="1"/>
  <c r="F18" i="1" s="1"/>
  <c r="F20" i="1" s="1"/>
  <c r="F27" i="1" s="1"/>
  <c r="B16" i="1"/>
  <c r="B17" i="1" s="1"/>
  <c r="E12" i="1"/>
  <c r="E13" i="1"/>
  <c r="E14" i="1"/>
  <c r="F33" i="1" l="1"/>
  <c r="F38" i="1" s="1"/>
  <c r="F39" i="1" s="1"/>
  <c r="F42" i="1" s="1"/>
  <c r="E16" i="1"/>
  <c r="E18" i="1" s="1"/>
  <c r="E20" i="1" s="1"/>
  <c r="E27" i="1" l="1"/>
  <c r="E35" i="1" l="1"/>
  <c r="E36" i="1" s="1"/>
  <c r="E37" i="1" l="1"/>
  <c r="E38" i="1"/>
  <c r="E39" i="1" s="1"/>
  <c r="E42" i="1" l="1"/>
  <c r="F44" i="1" s="1"/>
  <c r="F45" i="1" s="1"/>
  <c r="F46" i="1" s="1"/>
  <c r="E44" i="1" l="1"/>
  <c r="E45" i="1" s="1"/>
  <c r="E46" i="1" s="1"/>
</calcChain>
</file>

<file path=xl/sharedStrings.xml><?xml version="1.0" encoding="utf-8"?>
<sst xmlns="http://schemas.openxmlformats.org/spreadsheetml/2006/main" count="54" uniqueCount="48">
  <si>
    <t>Berechnung Rentenlücke</t>
  </si>
  <si>
    <t>Stand heute lt. Rentenbescheid</t>
  </si>
  <si>
    <t>Summe Gesamt</t>
  </si>
  <si>
    <t>Steuern</t>
  </si>
  <si>
    <t>Krankenversicherung</t>
  </si>
  <si>
    <t>lt. Vorlage</t>
  </si>
  <si>
    <t>Pflegeversicherung</t>
  </si>
  <si>
    <t>Summe Abzüge Gesamt</t>
  </si>
  <si>
    <t>Ergebnis nach Steuern und Abgaben</t>
  </si>
  <si>
    <t>Rentenbescheid</t>
  </si>
  <si>
    <t>Monatl. Bedarf</t>
  </si>
  <si>
    <t>monatl. Rentenlücke</t>
  </si>
  <si>
    <t>basierend auf 26 Jahre Laufzeit und 2%p.a.</t>
  </si>
  <si>
    <t>Entnahmeplan</t>
  </si>
  <si>
    <t>Laufzeit in Jahren</t>
  </si>
  <si>
    <t>rechner. Faktor</t>
  </si>
  <si>
    <t>Dynamik Entnahme p.a.</t>
  </si>
  <si>
    <t>Zinssatz Anlage p.a.</t>
  </si>
  <si>
    <t>Inflationsausgleich</t>
  </si>
  <si>
    <t>Sparrate</t>
  </si>
  <si>
    <t>monatlich notwendige Sparrate</t>
  </si>
  <si>
    <t>Kapitalbedarf bei Renteneintritt</t>
  </si>
  <si>
    <t>Summe monatlich Brutto-Beiträge für bAV, Riester &amp; Rürup</t>
  </si>
  <si>
    <t>Alternative - Anlage von versteuerten Geld</t>
  </si>
  <si>
    <t>monatl. Ersparnis falls Einsparung nicht wieder angelegt</t>
  </si>
  <si>
    <t>bei Wiederanlage zu Eckdaten "Sparrate"</t>
  </si>
  <si>
    <t>Monatliche Zusatzrente</t>
  </si>
  <si>
    <t>Vergleich Alternativen</t>
  </si>
  <si>
    <t>Alternative - steuerlich gefördert</t>
  </si>
  <si>
    <t>Steuererstattung aufgrund Grenzsteuersatz</t>
  </si>
  <si>
    <t>Wiederanlage in ungeförderte Produkte (bspw. ETF)</t>
  </si>
  <si>
    <t>effektive monatl. Netto-Sparrate</t>
  </si>
  <si>
    <t>Grenze Einzahlung förderfähige Produkte</t>
  </si>
  <si>
    <t>Beitragsbemessungsgrenze RV</t>
  </si>
  <si>
    <t>monatlicher Maximalbetrag pro Person</t>
  </si>
  <si>
    <t>Max. Betrag (Mann + Frau; bAV + Rürup je 4%)</t>
  </si>
  <si>
    <t>Rente Mann</t>
  </si>
  <si>
    <t>Rente Frau</t>
  </si>
  <si>
    <t>bei 1% lt. Bescheid</t>
  </si>
  <si>
    <t>Verwaltungskosten, Abschlussgebühr etc.</t>
  </si>
  <si>
    <t>Ausgabeaufschlag, Verwaltungskosten etc.</t>
  </si>
  <si>
    <t>zzgl. Kostenaufschlag geförderte Produkte</t>
  </si>
  <si>
    <t>zzgl. Kostenaufschlag ungeförderte Produkte</t>
  </si>
  <si>
    <t>Sparrate für geförderte Produkte</t>
  </si>
  <si>
    <t>Notwendige Sparrate abzgl. Sparrate gef. Produkte</t>
  </si>
  <si>
    <t>fehlende Anlagerate bis zur monatl. Notwendigen Sparrate</t>
  </si>
  <si>
    <t>monatl. Notwendige Sparrate bei bspw. 3% Zinsen</t>
  </si>
  <si>
    <t>effektive monatl. Netto-Sparrate bei bspw. 3% Zinsen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</si>
</sst>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44" fontId="0" fillId="0" borderId="0" xfId="0" applyNumberFormat="1"/>
    <xf numFmtId="9" fontId="0" fillId="0" borderId="0" xfId="2" applyFont="1"/>
    <xf numFmtId="44" fontId="3" fillId="0" borderId="0" xfId="0" applyNumberFormat="1" applyFont="1"/>
    <xf numFmtId="10" fontId="0" fillId="0" borderId="0" xfId="2" applyNumberFormat="1" applyFont="1"/>
    <xf numFmtId="0" fontId="2" fillId="0" borderId="1" xfId="0" applyFont="1" applyBorder="1"/>
    <xf numFmtId="0" fontId="2" fillId="0" borderId="3" xfId="0" applyFont="1" applyBorder="1"/>
    <xf numFmtId="0" fontId="0" fillId="0" borderId="2" xfId="0" applyFont="1" applyBorder="1"/>
    <xf numFmtId="0" fontId="2" fillId="0" borderId="2" xfId="0" applyFont="1" applyBorder="1"/>
    <xf numFmtId="0" fontId="0" fillId="0" borderId="2" xfId="0" applyBorder="1"/>
    <xf numFmtId="0" fontId="0" fillId="0" borderId="2" xfId="0" applyFill="1" applyBorder="1"/>
    <xf numFmtId="9" fontId="0" fillId="0" borderId="0" xfId="0" applyNumberFormat="1"/>
    <xf numFmtId="0" fontId="0" fillId="0" borderId="0" xfId="0" applyAlignment="1"/>
    <xf numFmtId="0" fontId="4" fillId="0" borderId="2" xfId="0" applyFont="1" applyFill="1" applyBorder="1" applyAlignment="1">
      <alignment horizontal="right"/>
    </xf>
    <xf numFmtId="44" fontId="4" fillId="0" borderId="0" xfId="1" applyFont="1"/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selection activeCell="A12" sqref="A12"/>
    </sheetView>
  </sheetViews>
  <sheetFormatPr baseColWidth="10" defaultRowHeight="14.5" x14ac:dyDescent="0.35"/>
  <cols>
    <col min="1" max="1" width="47.81640625" bestFit="1" customWidth="1"/>
    <col min="2" max="2" width="14.1796875" bestFit="1" customWidth="1"/>
    <col min="5" max="5" width="29.1796875" bestFit="1" customWidth="1"/>
    <col min="6" max="6" width="36.81640625" bestFit="1" customWidth="1"/>
    <col min="9" max="9" width="18.7265625" customWidth="1"/>
  </cols>
  <sheetData>
    <row r="1" spans="1:9" x14ac:dyDescent="0.35">
      <c r="A1" s="7" t="s">
        <v>0</v>
      </c>
      <c r="B1" s="6" t="s">
        <v>9</v>
      </c>
      <c r="C1" s="6"/>
      <c r="D1" s="6"/>
      <c r="E1" s="6" t="s">
        <v>28</v>
      </c>
      <c r="F1" s="6" t="s">
        <v>23</v>
      </c>
    </row>
    <row r="2" spans="1:9" x14ac:dyDescent="0.35">
      <c r="A2" s="8" t="s">
        <v>1</v>
      </c>
    </row>
    <row r="3" spans="1:9" x14ac:dyDescent="0.35">
      <c r="A3" s="8" t="s">
        <v>36</v>
      </c>
      <c r="B3" s="1">
        <v>2436</v>
      </c>
      <c r="E3" s="1">
        <v>2000</v>
      </c>
      <c r="F3" s="2">
        <f>E3</f>
        <v>2000</v>
      </c>
    </row>
    <row r="4" spans="1:9" x14ac:dyDescent="0.35">
      <c r="A4" s="8" t="s">
        <v>37</v>
      </c>
      <c r="B4" s="1">
        <v>2406</v>
      </c>
      <c r="E4" s="1">
        <v>2000</v>
      </c>
      <c r="F4" s="2">
        <f>E4</f>
        <v>2000</v>
      </c>
    </row>
    <row r="5" spans="1:9" x14ac:dyDescent="0.35">
      <c r="A5" s="8"/>
    </row>
    <row r="6" spans="1:9" x14ac:dyDescent="0.35">
      <c r="A6" s="8" t="s">
        <v>18</v>
      </c>
      <c r="E6" s="3">
        <v>1.67</v>
      </c>
      <c r="F6" t="s">
        <v>12</v>
      </c>
    </row>
    <row r="7" spans="1:9" x14ac:dyDescent="0.35">
      <c r="A7" s="8" t="s">
        <v>36</v>
      </c>
      <c r="B7" s="1">
        <v>3090</v>
      </c>
      <c r="C7" t="s">
        <v>38</v>
      </c>
      <c r="E7" s="2">
        <f>E3*$E$6</f>
        <v>3340</v>
      </c>
      <c r="F7" s="1">
        <f>E7</f>
        <v>3340</v>
      </c>
    </row>
    <row r="8" spans="1:9" x14ac:dyDescent="0.35">
      <c r="A8" s="8" t="s">
        <v>37</v>
      </c>
      <c r="B8" s="1">
        <v>3050</v>
      </c>
      <c r="C8" t="s">
        <v>38</v>
      </c>
      <c r="E8" s="2">
        <f>E4*$E$6</f>
        <v>3340</v>
      </c>
      <c r="F8" s="1">
        <f t="shared" ref="F8:F10" si="0">E8</f>
        <v>3340</v>
      </c>
    </row>
    <row r="9" spans="1:9" x14ac:dyDescent="0.35">
      <c r="A9" s="8"/>
      <c r="F9" s="1"/>
    </row>
    <row r="10" spans="1:9" x14ac:dyDescent="0.35">
      <c r="A10" s="8" t="s">
        <v>2</v>
      </c>
      <c r="B10" s="2">
        <f>B8+B7</f>
        <v>6140</v>
      </c>
      <c r="E10" s="2">
        <f>E8+E7</f>
        <v>6680</v>
      </c>
      <c r="F10" s="1">
        <f t="shared" si="0"/>
        <v>6680</v>
      </c>
    </row>
    <row r="11" spans="1:9" x14ac:dyDescent="0.35">
      <c r="A11" s="8"/>
    </row>
    <row r="12" spans="1:9" x14ac:dyDescent="0.35">
      <c r="A12" s="8" t="s">
        <v>3</v>
      </c>
      <c r="B12" s="2">
        <f>B$10*H12</f>
        <v>921</v>
      </c>
      <c r="E12" s="2">
        <f>E$10*H12</f>
        <v>1002</v>
      </c>
      <c r="F12" s="2">
        <f>B12</f>
        <v>921</v>
      </c>
      <c r="H12" s="3">
        <v>0.15</v>
      </c>
      <c r="I12" t="s">
        <v>5</v>
      </c>
    </row>
    <row r="13" spans="1:9" x14ac:dyDescent="0.35">
      <c r="A13" s="8" t="s">
        <v>4</v>
      </c>
      <c r="B13" s="2">
        <f>B$10*H13</f>
        <v>448.21999999999997</v>
      </c>
      <c r="E13" s="2">
        <f>E$10*H13</f>
        <v>487.64</v>
      </c>
      <c r="F13" s="2">
        <f t="shared" ref="F13:F14" si="1">B13</f>
        <v>448.21999999999997</v>
      </c>
      <c r="H13" s="5">
        <v>7.2999999999999995E-2</v>
      </c>
    </row>
    <row r="14" spans="1:9" x14ac:dyDescent="0.35">
      <c r="A14" s="8" t="s">
        <v>6</v>
      </c>
      <c r="B14" s="2">
        <f>B$10*H14</f>
        <v>187.26999999999998</v>
      </c>
      <c r="E14" s="2">
        <f>E$10*H14</f>
        <v>203.74</v>
      </c>
      <c r="F14" s="2">
        <f t="shared" si="1"/>
        <v>187.26999999999998</v>
      </c>
      <c r="H14" s="5">
        <v>3.0499999999999999E-2</v>
      </c>
    </row>
    <row r="15" spans="1:9" x14ac:dyDescent="0.35">
      <c r="A15" s="8"/>
      <c r="F15" s="2"/>
    </row>
    <row r="16" spans="1:9" x14ac:dyDescent="0.35">
      <c r="A16" s="8" t="s">
        <v>7</v>
      </c>
      <c r="B16" s="2">
        <f>SUM(B12:B14)</f>
        <v>1556.49</v>
      </c>
      <c r="E16" s="2">
        <f>SUM(E12:E14)</f>
        <v>1693.3799999999999</v>
      </c>
      <c r="F16" s="2">
        <f>SUM(F12:F14)</f>
        <v>1556.49</v>
      </c>
    </row>
    <row r="17" spans="1:9" x14ac:dyDescent="0.35">
      <c r="A17" s="8" t="s">
        <v>8</v>
      </c>
      <c r="B17" s="2">
        <f>B10-B16</f>
        <v>4583.51</v>
      </c>
      <c r="F17" s="2"/>
    </row>
    <row r="18" spans="1:9" x14ac:dyDescent="0.35">
      <c r="A18" s="8" t="s">
        <v>10</v>
      </c>
      <c r="E18" s="2">
        <f>E16+E10</f>
        <v>8373.3799999999992</v>
      </c>
      <c r="F18" s="2">
        <f>F10+F16</f>
        <v>8236.49</v>
      </c>
    </row>
    <row r="19" spans="1:9" x14ac:dyDescent="0.35">
      <c r="A19" s="8"/>
      <c r="F19" s="2"/>
    </row>
    <row r="20" spans="1:9" ht="16" x14ac:dyDescent="0.5">
      <c r="A20" s="8" t="s">
        <v>11</v>
      </c>
      <c r="B20" s="2"/>
      <c r="E20" s="4">
        <f>B10-E18</f>
        <v>-2233.3799999999992</v>
      </c>
      <c r="F20" s="4">
        <f>B10-F18</f>
        <v>-2096.4899999999998</v>
      </c>
    </row>
    <row r="21" spans="1:9" x14ac:dyDescent="0.35">
      <c r="A21" s="9"/>
      <c r="F21" s="2"/>
    </row>
    <row r="22" spans="1:9" x14ac:dyDescent="0.35">
      <c r="A22" s="9" t="s">
        <v>13</v>
      </c>
      <c r="F22" s="2"/>
    </row>
    <row r="23" spans="1:9" x14ac:dyDescent="0.35">
      <c r="A23" s="8" t="s">
        <v>14</v>
      </c>
      <c r="B23">
        <v>25</v>
      </c>
    </row>
    <row r="24" spans="1:9" x14ac:dyDescent="0.35">
      <c r="A24" s="8" t="s">
        <v>17</v>
      </c>
      <c r="B24" s="3">
        <v>0.03</v>
      </c>
      <c r="F24" s="2"/>
    </row>
    <row r="25" spans="1:9" x14ac:dyDescent="0.35">
      <c r="A25" s="8" t="s">
        <v>16</v>
      </c>
      <c r="B25" s="3">
        <v>0.02</v>
      </c>
    </row>
    <row r="26" spans="1:9" x14ac:dyDescent="0.35">
      <c r="A26" s="10" t="s">
        <v>15</v>
      </c>
      <c r="B26">
        <v>262</v>
      </c>
      <c r="I26" s="1"/>
    </row>
    <row r="27" spans="1:9" ht="16" x14ac:dyDescent="0.5">
      <c r="A27" s="8" t="s">
        <v>21</v>
      </c>
      <c r="E27" s="4">
        <f>ABS(E20*B26)</f>
        <v>585145.55999999982</v>
      </c>
      <c r="F27" s="4">
        <f>ABS(F20*B26)</f>
        <v>549280.37999999989</v>
      </c>
    </row>
    <row r="28" spans="1:9" x14ac:dyDescent="0.35">
      <c r="A28" s="8"/>
    </row>
    <row r="29" spans="1:9" x14ac:dyDescent="0.35">
      <c r="A29" s="9" t="s">
        <v>19</v>
      </c>
    </row>
    <row r="30" spans="1:9" x14ac:dyDescent="0.35">
      <c r="A30" s="10" t="s">
        <v>14</v>
      </c>
      <c r="B30">
        <v>25</v>
      </c>
    </row>
    <row r="31" spans="1:9" x14ac:dyDescent="0.35">
      <c r="A31" s="11" t="s">
        <v>17</v>
      </c>
      <c r="B31" s="3">
        <v>0.05</v>
      </c>
    </row>
    <row r="32" spans="1:9" x14ac:dyDescent="0.35">
      <c r="A32" s="11" t="s">
        <v>15</v>
      </c>
      <c r="B32">
        <v>585</v>
      </c>
    </row>
    <row r="33" spans="1:8" x14ac:dyDescent="0.35">
      <c r="A33" s="11" t="s">
        <v>20</v>
      </c>
      <c r="E33" s="1">
        <v>1000.25</v>
      </c>
      <c r="F33" s="1">
        <f>F27/B32</f>
        <v>938.94082051282032</v>
      </c>
    </row>
    <row r="34" spans="1:8" x14ac:dyDescent="0.35">
      <c r="A34" s="14" t="s">
        <v>46</v>
      </c>
      <c r="E34" s="15">
        <v>1316</v>
      </c>
      <c r="F34" s="1"/>
    </row>
    <row r="35" spans="1:8" x14ac:dyDescent="0.35">
      <c r="A35" s="11" t="s">
        <v>43</v>
      </c>
      <c r="B35" s="12">
        <v>0.7</v>
      </c>
      <c r="E35" s="2">
        <f>E33*B35</f>
        <v>700.17499999999995</v>
      </c>
      <c r="F35" s="2">
        <v>0</v>
      </c>
      <c r="H35" s="13" t="s">
        <v>22</v>
      </c>
    </row>
    <row r="36" spans="1:8" x14ac:dyDescent="0.35">
      <c r="A36" s="11" t="s">
        <v>41</v>
      </c>
      <c r="B36" s="12">
        <v>0.1</v>
      </c>
      <c r="E36" s="2">
        <f>E35+(E35*B36)</f>
        <v>770.1925</v>
      </c>
      <c r="F36" s="2">
        <f>F35+(F35*B36)</f>
        <v>0</v>
      </c>
      <c r="H36" s="13" t="s">
        <v>39</v>
      </c>
    </row>
    <row r="37" spans="1:8" x14ac:dyDescent="0.35">
      <c r="A37" s="10" t="s">
        <v>29</v>
      </c>
      <c r="B37" s="3">
        <v>0.42</v>
      </c>
      <c r="E37" s="2">
        <f>E36*B37</f>
        <v>323.48084999999998</v>
      </c>
      <c r="F37" s="2">
        <f>F36*B37</f>
        <v>0</v>
      </c>
      <c r="H37" t="s">
        <v>30</v>
      </c>
    </row>
    <row r="38" spans="1:8" x14ac:dyDescent="0.35">
      <c r="A38" s="10" t="s">
        <v>44</v>
      </c>
      <c r="B38" s="3"/>
      <c r="E38" s="2">
        <f>E33-E35</f>
        <v>300.07500000000005</v>
      </c>
      <c r="F38" s="2">
        <f>F33-F35</f>
        <v>938.94082051282032</v>
      </c>
      <c r="H38" t="s">
        <v>45</v>
      </c>
    </row>
    <row r="39" spans="1:8" x14ac:dyDescent="0.35">
      <c r="A39" s="10" t="s">
        <v>42</v>
      </c>
      <c r="B39" s="3">
        <v>0.02</v>
      </c>
      <c r="E39" s="2">
        <f>E38+(E38*$B39)</f>
        <v>306.07650000000007</v>
      </c>
      <c r="F39" s="2">
        <f>F38+(F38*$B39)</f>
        <v>957.71963692307668</v>
      </c>
      <c r="H39" t="s">
        <v>40</v>
      </c>
    </row>
    <row r="40" spans="1:8" x14ac:dyDescent="0.35">
      <c r="A40" s="10"/>
      <c r="B40" s="2"/>
      <c r="E40" s="2"/>
      <c r="F40" s="2"/>
    </row>
    <row r="41" spans="1:8" x14ac:dyDescent="0.35">
      <c r="A41" s="9" t="s">
        <v>27</v>
      </c>
      <c r="B41" s="2"/>
    </row>
    <row r="42" spans="1:8" x14ac:dyDescent="0.35">
      <c r="A42" s="8" t="s">
        <v>31</v>
      </c>
      <c r="B42" s="2"/>
      <c r="E42" s="2">
        <f>E36-E37+E39</f>
        <v>752.78815000000009</v>
      </c>
      <c r="F42" s="2">
        <f>F36-F37+F39</f>
        <v>957.71963692307668</v>
      </c>
    </row>
    <row r="43" spans="1:8" x14ac:dyDescent="0.35">
      <c r="A43" s="14" t="s">
        <v>47</v>
      </c>
      <c r="B43" s="2"/>
      <c r="E43" s="15">
        <v>990.42</v>
      </c>
      <c r="F43" s="2"/>
    </row>
    <row r="44" spans="1:8" x14ac:dyDescent="0.35">
      <c r="A44" s="10" t="s">
        <v>24</v>
      </c>
      <c r="E44" s="2">
        <f>F42-E42</f>
        <v>204.93148692307659</v>
      </c>
      <c r="F44" s="2">
        <f>E42-F42</f>
        <v>-204.93148692307659</v>
      </c>
    </row>
    <row r="45" spans="1:8" x14ac:dyDescent="0.35">
      <c r="A45" s="10" t="s">
        <v>25</v>
      </c>
      <c r="B45" s="2"/>
      <c r="E45" s="2">
        <f>E44*B32</f>
        <v>119884.9198499998</v>
      </c>
      <c r="F45" s="2">
        <f>F44*B32</f>
        <v>-119884.9198499998</v>
      </c>
    </row>
    <row r="46" spans="1:8" x14ac:dyDescent="0.35">
      <c r="A46" s="10" t="s">
        <v>26</v>
      </c>
      <c r="B46" s="2"/>
      <c r="E46" s="2">
        <f>E45/B26</f>
        <v>457.5760299618313</v>
      </c>
      <c r="F46" s="2">
        <f>F45/B26</f>
        <v>-457.5760299618313</v>
      </c>
    </row>
    <row r="47" spans="1:8" x14ac:dyDescent="0.35">
      <c r="A47" s="10"/>
    </row>
    <row r="48" spans="1:8" x14ac:dyDescent="0.35">
      <c r="A48" s="10"/>
    </row>
    <row r="49" spans="1:2" x14ac:dyDescent="0.35">
      <c r="A49" s="10"/>
    </row>
    <row r="50" spans="1:2" x14ac:dyDescent="0.35">
      <c r="A50" s="10" t="s">
        <v>32</v>
      </c>
      <c r="B50" s="12">
        <v>0.04</v>
      </c>
    </row>
    <row r="51" spans="1:2" x14ac:dyDescent="0.35">
      <c r="A51" s="10" t="s">
        <v>33</v>
      </c>
      <c r="B51" s="1">
        <v>81000</v>
      </c>
    </row>
    <row r="52" spans="1:2" x14ac:dyDescent="0.35">
      <c r="A52" s="10" t="s">
        <v>34</v>
      </c>
      <c r="B52" s="1">
        <f>B51*B50/12</f>
        <v>270</v>
      </c>
    </row>
    <row r="53" spans="1:2" x14ac:dyDescent="0.35">
      <c r="A53" s="10" t="s">
        <v>35</v>
      </c>
      <c r="B53" s="2">
        <f>B52*4</f>
        <v>1080</v>
      </c>
    </row>
    <row r="55" spans="1:2" x14ac:dyDescent="0.35">
      <c r="B55" s="2"/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2021-03-01T08:22:41Z</dcterms:created>
  <dcterms:modified xsi:type="dcterms:W3CDTF">2021-03-12T10:19:20Z</dcterms:modified>
</cp:coreProperties>
</file>