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osch/Downloads/"/>
    </mc:Choice>
  </mc:AlternateContent>
  <xr:revisionPtr revIDLastSave="0" documentId="13_ncr:1_{D96C88B8-77A0-2744-828E-7D9348E8908C}" xr6:coauthVersionLast="47" xr6:coauthVersionMax="47" xr10:uidLastSave="{00000000-0000-0000-0000-000000000000}"/>
  <bookViews>
    <workbookView xWindow="40" yWindow="500" windowWidth="22300" windowHeight="18820" xr2:uid="{B5D252CC-1E48-4F47-AD1C-995465694694}"/>
  </bookViews>
  <sheets>
    <sheet name="2020" sheetId="1" r:id="rId1"/>
  </sheets>
  <definedNames>
    <definedName name="_xlnm.Print_Area" localSheetId="0">'2020'!$A$1:$L$20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J12" i="1" l="1"/>
  <c r="M12" i="1" s="1"/>
  <c r="L12" i="1" l="1"/>
  <c r="K8" i="1"/>
  <c r="N4" i="1"/>
  <c r="J15" i="1" l="1"/>
  <c r="L15" i="1" s="1"/>
  <c r="J16" i="1"/>
  <c r="M16" i="1" s="1"/>
  <c r="J17" i="1"/>
  <c r="L17" i="1" s="1"/>
  <c r="J18" i="1"/>
  <c r="M18" i="1" s="1"/>
  <c r="J19" i="1"/>
  <c r="M19" i="1" s="1"/>
  <c r="J20" i="1"/>
  <c r="M20" i="1" s="1"/>
  <c r="J21" i="1"/>
  <c r="L21" i="1" s="1"/>
  <c r="J22" i="1"/>
  <c r="M22" i="1" s="1"/>
  <c r="J23" i="1"/>
  <c r="M23" i="1" s="1"/>
  <c r="E5" i="1"/>
  <c r="J14" i="1"/>
  <c r="L14" i="1" s="1"/>
  <c r="J13" i="1"/>
  <c r="M13" i="1" s="1"/>
  <c r="F12" i="1"/>
  <c r="L18" i="1" l="1"/>
  <c r="L22" i="1"/>
  <c r="M17" i="1"/>
  <c r="M21" i="1"/>
  <c r="L16" i="1"/>
  <c r="L20" i="1"/>
  <c r="M15" i="1"/>
  <c r="L23" i="1"/>
  <c r="L19" i="1"/>
  <c r="L13" i="1"/>
  <c r="M14" i="1"/>
  <c r="L8" i="1" l="1"/>
  <c r="N8" i="1" s="1"/>
  <c r="F14" i="1"/>
  <c r="F13" i="1" l="1"/>
  <c r="D5" i="1" l="1"/>
  <c r="C5" i="1" s="1"/>
  <c r="F5" i="1"/>
  <c r="C6" i="1" l="1"/>
  <c r="C7" i="1"/>
</calcChain>
</file>

<file path=xl/sharedStrings.xml><?xml version="1.0" encoding="utf-8"?>
<sst xmlns="http://schemas.openxmlformats.org/spreadsheetml/2006/main" count="30" uniqueCount="27">
  <si>
    <t>Bank</t>
  </si>
  <si>
    <t>Steuerfreibetrag</t>
  </si>
  <si>
    <t>Smartbroker</t>
  </si>
  <si>
    <t>Anlage</t>
  </si>
  <si>
    <t>Verkauf 2020</t>
  </si>
  <si>
    <t>Volumen</t>
  </si>
  <si>
    <t>Datum</t>
  </si>
  <si>
    <t>Preis</t>
  </si>
  <si>
    <t>Stück</t>
  </si>
  <si>
    <t>Invest</t>
  </si>
  <si>
    <t>Fonds:</t>
  </si>
  <si>
    <t>Finanzen</t>
  </si>
  <si>
    <t>Durchschnitt</t>
  </si>
  <si>
    <t>Akt. Kurs</t>
  </si>
  <si>
    <t>Differenz</t>
  </si>
  <si>
    <t>Gewinn</t>
  </si>
  <si>
    <t>Devest</t>
  </si>
  <si>
    <t>Gebühren</t>
  </si>
  <si>
    <t>Gewinn bei Verkauf:</t>
  </si>
  <si>
    <t>Vorabpauschale:</t>
  </si>
  <si>
    <t>Basiszins 2020:</t>
  </si>
  <si>
    <t>→</t>
  </si>
  <si>
    <t>verfügbarer Freibetrag:</t>
  </si>
  <si>
    <t>↓</t>
  </si>
  <si>
    <t>Test-ETF</t>
  </si>
  <si>
    <t>Kauf 2022</t>
  </si>
  <si>
    <t>ETF-Wert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</si>
</sst>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_-* #,##0.0000_-;\-* #,##0.00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color rgb="FF0099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ashed">
        <color auto="1"/>
      </right>
      <top/>
      <bottom style="double">
        <color auto="1"/>
      </bottom>
      <diagonal/>
    </border>
    <border>
      <left style="dashed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hair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ashed">
        <color auto="1"/>
      </right>
      <top/>
      <bottom style="dotted">
        <color auto="1"/>
      </bottom>
      <diagonal/>
    </border>
    <border>
      <left style="dash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ashed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uble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ashed">
        <color auto="1"/>
      </right>
      <top/>
      <bottom style="double">
        <color auto="1"/>
      </bottom>
      <diagonal/>
    </border>
    <border>
      <left style="dotted">
        <color auto="1"/>
      </left>
      <right style="dashed">
        <color auto="1"/>
      </right>
      <top/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auto="1"/>
      </bottom>
      <diagonal/>
    </border>
    <border>
      <left style="double">
        <color rgb="FFC00000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/>
      <diagonal/>
    </border>
    <border>
      <left style="double">
        <color rgb="FF009900"/>
      </left>
      <right/>
      <top style="double">
        <color rgb="FF009900"/>
      </top>
      <bottom style="hair">
        <color rgb="FF009900"/>
      </bottom>
      <diagonal/>
    </border>
    <border>
      <left/>
      <right style="double">
        <color rgb="FF009900"/>
      </right>
      <top style="double">
        <color rgb="FF009900"/>
      </top>
      <bottom style="hair">
        <color rgb="FF009900"/>
      </bottom>
      <diagonal/>
    </border>
    <border>
      <left style="double">
        <color rgb="FF009900"/>
      </left>
      <right/>
      <top style="hair">
        <color rgb="FF009900"/>
      </top>
      <bottom style="double">
        <color rgb="FF009900"/>
      </bottom>
      <diagonal/>
    </border>
    <border>
      <left/>
      <right style="double">
        <color rgb="FF009900"/>
      </right>
      <top style="hair">
        <color rgb="FF009900"/>
      </top>
      <bottom style="double">
        <color rgb="FF009900"/>
      </bottom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 style="dotted">
        <color rgb="FFC00000"/>
      </left>
      <right style="double">
        <color rgb="FFC00000"/>
      </right>
      <top style="hair">
        <color rgb="FFC00000"/>
      </top>
      <bottom style="double">
        <color rgb="FFC00000"/>
      </bottom>
      <diagonal/>
    </border>
    <border>
      <left style="double">
        <color rgb="FFC00000"/>
      </left>
      <right/>
      <top style="hair">
        <color rgb="FFC00000"/>
      </top>
      <bottom style="double">
        <color rgb="FFC00000"/>
      </bottom>
      <diagonal/>
    </border>
    <border>
      <left style="double">
        <color rgb="FFC00000"/>
      </left>
      <right style="double">
        <color rgb="FF0099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4" fontId="9" fillId="0" borderId="16" xfId="0" applyNumberFormat="1" applyFont="1" applyBorder="1" applyAlignment="1"/>
    <xf numFmtId="164" fontId="11" fillId="0" borderId="16" xfId="0" applyNumberFormat="1" applyFont="1" applyBorder="1" applyAlignment="1"/>
    <xf numFmtId="10" fontId="11" fillId="0" borderId="16" xfId="0" applyNumberFormat="1" applyFont="1" applyBorder="1" applyAlignment="1"/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/>
    <xf numFmtId="0" fontId="0" fillId="0" borderId="0" xfId="0" applyAlignment="1"/>
    <xf numFmtId="17" fontId="12" fillId="0" borderId="38" xfId="0" applyNumberFormat="1" applyFont="1" applyBorder="1" applyAlignment="1">
      <alignment vertical="center"/>
    </xf>
    <xf numFmtId="164" fontId="12" fillId="0" borderId="38" xfId="0" applyNumberFormat="1" applyFont="1" applyBorder="1" applyAlignment="1">
      <alignment vertical="center"/>
    </xf>
    <xf numFmtId="164" fontId="9" fillId="0" borderId="58" xfId="0" applyNumberFormat="1" applyFont="1" applyBorder="1" applyAlignment="1"/>
    <xf numFmtId="10" fontId="12" fillId="0" borderId="38" xfId="0" applyNumberFormat="1" applyFont="1" applyBorder="1" applyAlignment="1">
      <alignment vertical="center"/>
    </xf>
    <xf numFmtId="0" fontId="2" fillId="0" borderId="15" xfId="0" applyFont="1" applyBorder="1" applyAlignment="1"/>
    <xf numFmtId="0" fontId="0" fillId="0" borderId="15" xfId="0" applyBorder="1" applyAlignment="1"/>
    <xf numFmtId="0" fontId="3" fillId="0" borderId="14" xfId="0" applyFont="1" applyBorder="1" applyAlignment="1"/>
    <xf numFmtId="164" fontId="8" fillId="0" borderId="16" xfId="0" applyNumberFormat="1" applyFont="1" applyBorder="1" applyAlignment="1"/>
    <xf numFmtId="164" fontId="10" fillId="0" borderId="16" xfId="0" applyNumberFormat="1" applyFont="1" applyBorder="1" applyAlignment="1"/>
    <xf numFmtId="164" fontId="6" fillId="0" borderId="16" xfId="0" applyNumberFormat="1" applyFont="1" applyBorder="1" applyAlignment="1"/>
    <xf numFmtId="0" fontId="6" fillId="0" borderId="16" xfId="0" applyFont="1" applyBorder="1" applyAlignment="1"/>
    <xf numFmtId="164" fontId="0" fillId="0" borderId="0" xfId="0" applyNumberFormat="1" applyAlignment="1"/>
    <xf numFmtId="0" fontId="8" fillId="0" borderId="59" xfId="0" applyFont="1" applyBorder="1" applyAlignment="1"/>
    <xf numFmtId="0" fontId="0" fillId="0" borderId="0" xfId="0" applyBorder="1" applyAlignment="1"/>
    <xf numFmtId="0" fontId="0" fillId="0" borderId="24" xfId="0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17" xfId="0" applyFont="1" applyBorder="1" applyAlignment="1"/>
    <xf numFmtId="0" fontId="4" fillId="0" borderId="48" xfId="0" applyFont="1" applyBorder="1" applyAlignment="1"/>
    <xf numFmtId="0" fontId="0" fillId="0" borderId="2" xfId="0" applyBorder="1" applyAlignment="1"/>
    <xf numFmtId="0" fontId="4" fillId="0" borderId="15" xfId="0" applyFont="1" applyBorder="1" applyAlignment="1"/>
    <xf numFmtId="0" fontId="4" fillId="0" borderId="32" xfId="0" applyFont="1" applyBorder="1" applyAlignment="1"/>
    <xf numFmtId="164" fontId="0" fillId="0" borderId="27" xfId="0" applyNumberFormat="1" applyBorder="1" applyAlignment="1"/>
    <xf numFmtId="0" fontId="0" fillId="0" borderId="26" xfId="0" applyBorder="1" applyAlignment="1"/>
    <xf numFmtId="164" fontId="0" fillId="0" borderId="22" xfId="0" applyNumberFormat="1" applyBorder="1" applyAlignment="1"/>
    <xf numFmtId="14" fontId="8" fillId="0" borderId="11" xfId="0" applyNumberFormat="1" applyFont="1" applyBorder="1" applyAlignment="1"/>
    <xf numFmtId="164" fontId="8" fillId="0" borderId="21" xfId="0" applyNumberFormat="1" applyFont="1" applyBorder="1" applyAlignment="1"/>
    <xf numFmtId="0" fontId="8" fillId="0" borderId="33" xfId="0" applyNumberFormat="1" applyFont="1" applyBorder="1" applyAlignment="1"/>
    <xf numFmtId="164" fontId="8" fillId="0" borderId="33" xfId="0" applyNumberFormat="1" applyFont="1" applyBorder="1" applyAlignment="1"/>
    <xf numFmtId="164" fontId="8" fillId="0" borderId="12" xfId="0" applyNumberFormat="1" applyFont="1" applyBorder="1" applyAlignment="1"/>
    <xf numFmtId="14" fontId="0" fillId="0" borderId="9" xfId="0" applyNumberFormat="1" applyBorder="1" applyAlignment="1"/>
    <xf numFmtId="164" fontId="0" fillId="0" borderId="10" xfId="0" applyNumberFormat="1" applyBorder="1" applyAlignment="1"/>
    <xf numFmtId="0" fontId="0" fillId="0" borderId="9" xfId="0" applyBorder="1" applyAlignment="1"/>
    <xf numFmtId="164" fontId="0" fillId="0" borderId="8" xfId="0" applyNumberFormat="1" applyBorder="1" applyAlignment="1"/>
    <xf numFmtId="0" fontId="8" fillId="0" borderId="9" xfId="0" applyFont="1" applyBorder="1" applyAlignment="1"/>
    <xf numFmtId="0" fontId="8" fillId="0" borderId="34" xfId="0" applyNumberFormat="1" applyFont="1" applyBorder="1" applyAlignment="1"/>
    <xf numFmtId="0" fontId="0" fillId="0" borderId="23" xfId="0" applyBorder="1" applyAlignment="1"/>
    <xf numFmtId="164" fontId="0" fillId="0" borderId="25" xfId="0" applyNumberFormat="1" applyBorder="1" applyAlignment="1"/>
    <xf numFmtId="164" fontId="0" fillId="0" borderId="29" xfId="0" applyNumberFormat="1" applyBorder="1" applyAlignment="1"/>
    <xf numFmtId="0" fontId="8" fillId="0" borderId="23" xfId="0" applyFont="1" applyBorder="1" applyAlignment="1"/>
    <xf numFmtId="164" fontId="8" fillId="0" borderId="49" xfId="0" applyNumberFormat="1" applyFont="1" applyBorder="1" applyAlignment="1"/>
    <xf numFmtId="0" fontId="8" fillId="0" borderId="35" xfId="0" applyNumberFormat="1" applyFont="1" applyBorder="1" applyAlignment="1"/>
    <xf numFmtId="164" fontId="8" fillId="0" borderId="35" xfId="0" applyNumberFormat="1" applyFont="1" applyBorder="1" applyAlignment="1"/>
    <xf numFmtId="164" fontId="8" fillId="0" borderId="25" xfId="0" applyNumberFormat="1" applyFont="1" applyBorder="1" applyAlignment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6" fontId="9" fillId="0" borderId="42" xfId="0" applyNumberFormat="1" applyFont="1" applyBorder="1" applyAlignment="1">
      <alignment vertical="center"/>
    </xf>
    <xf numFmtId="6" fontId="9" fillId="0" borderId="45" xfId="0" applyNumberFormat="1" applyFont="1" applyBorder="1" applyAlignment="1">
      <alignment vertical="center"/>
    </xf>
    <xf numFmtId="6" fontId="9" fillId="0" borderId="36" xfId="0" applyNumberFormat="1" applyFont="1" applyBorder="1" applyAlignment="1">
      <alignment vertical="center"/>
    </xf>
    <xf numFmtId="6" fontId="9" fillId="0" borderId="19" xfId="0" applyNumberFormat="1" applyFont="1" applyBorder="1" applyAlignment="1">
      <alignment vertical="center"/>
    </xf>
    <xf numFmtId="6" fontId="9" fillId="0" borderId="46" xfId="0" applyNumberFormat="1" applyFont="1" applyBorder="1" applyAlignment="1">
      <alignment vertical="center"/>
    </xf>
    <xf numFmtId="6" fontId="9" fillId="0" borderId="47" xfId="0" applyNumberFormat="1" applyFont="1" applyBorder="1" applyAlignment="1">
      <alignment vertical="center"/>
    </xf>
    <xf numFmtId="164" fontId="7" fillId="0" borderId="39" xfId="0" applyNumberFormat="1" applyFont="1" applyBorder="1" applyAlignment="1"/>
    <xf numFmtId="164" fontId="7" fillId="0" borderId="40" xfId="0" applyNumberFormat="1" applyFont="1" applyBorder="1" applyAlignment="1"/>
    <xf numFmtId="164" fontId="7" fillId="0" borderId="41" xfId="0" applyNumberFormat="1" applyFont="1" applyBorder="1" applyAlignment="1"/>
    <xf numFmtId="0" fontId="1" fillId="0" borderId="3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38" xfId="0" applyFont="1" applyBorder="1" applyAlignment="1"/>
    <xf numFmtId="0" fontId="8" fillId="0" borderId="50" xfId="0" applyFont="1" applyBorder="1" applyAlignment="1"/>
    <xf numFmtId="164" fontId="9" fillId="0" borderId="38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8" fontId="13" fillId="0" borderId="54" xfId="0" applyNumberFormat="1" applyFont="1" applyBorder="1" applyAlignment="1"/>
    <xf numFmtId="0" fontId="13" fillId="0" borderId="55" xfId="0" applyFont="1" applyBorder="1" applyAlignment="1"/>
    <xf numFmtId="49" fontId="15" fillId="0" borderId="51" xfId="0" applyNumberFormat="1" applyFont="1" applyBorder="1" applyAlignment="1">
      <alignment horizontal="center" vertical="top"/>
    </xf>
    <xf numFmtId="49" fontId="1" fillId="0" borderId="51" xfId="0" applyNumberFormat="1" applyFont="1" applyBorder="1" applyAlignment="1">
      <alignment horizontal="center" vertical="top"/>
    </xf>
    <xf numFmtId="49" fontId="14" fillId="0" borderId="52" xfId="0" applyNumberFormat="1" applyFont="1" applyBorder="1" applyAlignment="1">
      <alignment horizontal="center" vertical="top" wrapText="1"/>
    </xf>
    <xf numFmtId="49" fontId="14" fillId="0" borderId="53" xfId="0" applyNumberFormat="1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49" fontId="15" fillId="0" borderId="60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7EA4-8F13-4FB9-808D-AFF0AA33D163}">
  <sheetPr>
    <pageSetUpPr fitToPage="1"/>
  </sheetPr>
  <dimension ref="A1:O24"/>
  <sheetViews>
    <sheetView tabSelected="1" workbookViewId="0">
      <selection activeCell="A29" sqref="A29"/>
    </sheetView>
  </sheetViews>
  <sheetFormatPr baseColWidth="10" defaultRowHeight="15.5" customHeight="1" x14ac:dyDescent="0.2"/>
  <cols>
    <col min="1" max="1" width="22" customWidth="1"/>
    <col min="2" max="15" width="10.83203125" customWidth="1"/>
  </cols>
  <sheetData>
    <row r="1" spans="1:15" ht="25.75" customHeight="1" thickBot="1" x14ac:dyDescent="0.35">
      <c r="A1" s="13" t="s">
        <v>11</v>
      </c>
      <c r="B1" s="13">
        <v>2022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8"/>
      <c r="N1" s="8"/>
      <c r="O1" s="8"/>
    </row>
    <row r="2" spans="1:15" ht="15.5" customHeight="1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.5" customHeight="1" thickBo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5" customHeight="1" thickTop="1" thickBot="1" x14ac:dyDescent="0.25">
      <c r="A4" s="15" t="s">
        <v>10</v>
      </c>
      <c r="B4" s="16" t="s">
        <v>13</v>
      </c>
      <c r="C4" s="17" t="s">
        <v>14</v>
      </c>
      <c r="D4" s="66" t="s">
        <v>12</v>
      </c>
      <c r="E4" s="67"/>
      <c r="F4" s="68"/>
      <c r="G4" s="8"/>
      <c r="H4" s="8"/>
      <c r="I4" s="8"/>
      <c r="J4" s="74" t="s">
        <v>19</v>
      </c>
      <c r="K4" s="75"/>
      <c r="L4" s="9" t="s">
        <v>26</v>
      </c>
      <c r="M4" s="10">
        <v>0</v>
      </c>
      <c r="N4" s="76">
        <f>M4*M5*0.7</f>
        <v>0</v>
      </c>
      <c r="O4" s="77"/>
    </row>
    <row r="5" spans="1:15" ht="15.5" customHeight="1" thickTop="1" thickBot="1" x14ac:dyDescent="0.25">
      <c r="A5" s="8"/>
      <c r="B5" s="3">
        <v>69</v>
      </c>
      <c r="C5" s="4">
        <f>B5-D5</f>
        <v>5.6804783049550025</v>
      </c>
      <c r="D5" s="18">
        <f>(SUM(F12:F23))/(SUM(E12:E23))</f>
        <v>63.319521695044998</v>
      </c>
      <c r="E5" s="19">
        <f>SUM(E12:E23)</f>
        <v>327.92049999999995</v>
      </c>
      <c r="F5" s="18">
        <f>(SUM(F12:F23))</f>
        <v>20763.769214</v>
      </c>
      <c r="G5" s="8"/>
      <c r="H5" s="8"/>
      <c r="I5" s="8"/>
      <c r="J5" s="8"/>
      <c r="K5" s="8"/>
      <c r="L5" s="10" t="s">
        <v>20</v>
      </c>
      <c r="M5" s="12">
        <v>0</v>
      </c>
      <c r="N5" s="77"/>
      <c r="O5" s="77"/>
    </row>
    <row r="6" spans="1:15" ht="15.5" customHeight="1" thickTop="1" thickBot="1" x14ac:dyDescent="0.25">
      <c r="A6" s="8"/>
      <c r="B6" s="20"/>
      <c r="C6" s="5">
        <f>((B5*100/D5)/100)-100%</f>
        <v>8.9711326821338311E-2</v>
      </c>
      <c r="D6" s="8"/>
      <c r="E6" s="8"/>
      <c r="F6" s="8"/>
      <c r="G6" s="8"/>
      <c r="H6" s="8"/>
      <c r="I6" s="8"/>
      <c r="J6" s="8"/>
      <c r="K6" s="8"/>
      <c r="L6" s="8"/>
      <c r="M6" s="8"/>
      <c r="N6" s="80" t="s">
        <v>23</v>
      </c>
      <c r="O6" s="81"/>
    </row>
    <row r="7" spans="1:15" ht="15.5" customHeight="1" thickTop="1" thickBot="1" x14ac:dyDescent="0.25">
      <c r="A7" s="8"/>
      <c r="B7" s="20"/>
      <c r="C7" s="4">
        <f>C5*E5</f>
        <v>1862.7452859999967</v>
      </c>
      <c r="D7" s="8"/>
      <c r="E7" s="8"/>
      <c r="F7" s="8"/>
      <c r="G7" s="8"/>
      <c r="H7" s="8"/>
      <c r="I7" s="8"/>
      <c r="J7" s="8"/>
      <c r="K7" s="84" t="s">
        <v>18</v>
      </c>
      <c r="L7" s="85"/>
      <c r="M7" s="86" t="s">
        <v>21</v>
      </c>
      <c r="N7" s="82" t="s">
        <v>22</v>
      </c>
      <c r="O7" s="83"/>
    </row>
    <row r="8" spans="1:15" ht="15.5" customHeight="1" thickTop="1" thickBo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21">
        <f>SUM(K12:K23)</f>
        <v>161.99999999999997</v>
      </c>
      <c r="L8" s="11">
        <f>SUM(M12:M23)</f>
        <v>1136.7497049999993</v>
      </c>
      <c r="M8" s="86"/>
      <c r="N8" s="78">
        <f>N12-N4-(L8*0.7)</f>
        <v>5.2752065000005359</v>
      </c>
      <c r="O8" s="79"/>
    </row>
    <row r="9" spans="1:15" ht="15.5" customHeight="1" thickTop="1" thickBot="1" x14ac:dyDescent="0.25">
      <c r="A9" s="8"/>
      <c r="B9" s="8"/>
      <c r="C9" s="8"/>
      <c r="D9" s="8"/>
      <c r="E9" s="8"/>
      <c r="F9" s="8"/>
      <c r="G9" s="8"/>
      <c r="H9" s="22"/>
      <c r="I9" s="23"/>
      <c r="J9" s="23"/>
      <c r="K9" s="23"/>
      <c r="L9" s="23"/>
      <c r="M9" s="8"/>
      <c r="N9" s="8"/>
      <c r="O9" s="8"/>
    </row>
    <row r="10" spans="1:15" ht="15.5" customHeight="1" x14ac:dyDescent="0.2">
      <c r="A10" s="53" t="s">
        <v>0</v>
      </c>
      <c r="B10" s="53" t="s">
        <v>3</v>
      </c>
      <c r="C10" s="72" t="s">
        <v>25</v>
      </c>
      <c r="D10" s="73"/>
      <c r="E10" s="58" t="s">
        <v>5</v>
      </c>
      <c r="F10" s="59"/>
      <c r="G10" s="6" t="s">
        <v>17</v>
      </c>
      <c r="H10" s="7"/>
      <c r="I10" s="58" t="s">
        <v>4</v>
      </c>
      <c r="J10" s="59"/>
      <c r="K10" s="59"/>
      <c r="L10" s="59"/>
      <c r="M10" s="69"/>
      <c r="N10" s="70" t="s">
        <v>1</v>
      </c>
      <c r="O10" s="71"/>
    </row>
    <row r="11" spans="1:15" ht="15.5" customHeight="1" thickBot="1" x14ac:dyDescent="0.25">
      <c r="A11" s="54"/>
      <c r="B11" s="54"/>
      <c r="C11" s="24" t="s">
        <v>6</v>
      </c>
      <c r="D11" s="25" t="s">
        <v>7</v>
      </c>
      <c r="E11" s="24" t="s">
        <v>8</v>
      </c>
      <c r="F11" s="26" t="s">
        <v>9</v>
      </c>
      <c r="G11" s="27"/>
      <c r="H11" s="28"/>
      <c r="I11" s="24" t="s">
        <v>6</v>
      </c>
      <c r="J11" s="29" t="s">
        <v>7</v>
      </c>
      <c r="K11" s="30" t="s">
        <v>8</v>
      </c>
      <c r="L11" s="30" t="s">
        <v>16</v>
      </c>
      <c r="M11" s="25" t="s">
        <v>15</v>
      </c>
      <c r="N11" s="87"/>
      <c r="O11" s="88"/>
    </row>
    <row r="12" spans="1:15" ht="15.5" customHeight="1" thickTop="1" x14ac:dyDescent="0.2">
      <c r="A12" s="55" t="s">
        <v>2</v>
      </c>
      <c r="B12" s="55" t="s">
        <v>24</v>
      </c>
      <c r="C12" s="39">
        <v>44410</v>
      </c>
      <c r="D12" s="31">
        <v>61.15</v>
      </c>
      <c r="E12" s="32">
        <v>81.766099999999994</v>
      </c>
      <c r="F12" s="31">
        <f t="shared" ref="F12:F21" si="0">E12*D12</f>
        <v>4999.9970149999999</v>
      </c>
      <c r="G12" s="33">
        <v>0</v>
      </c>
      <c r="H12" s="28"/>
      <c r="I12" s="34">
        <v>44681</v>
      </c>
      <c r="J12" s="35">
        <f>$B$5</f>
        <v>69</v>
      </c>
      <c r="K12" s="36">
        <v>81.766099999999994</v>
      </c>
      <c r="L12" s="37">
        <f>K12*J12</f>
        <v>5641.8608999999997</v>
      </c>
      <c r="M12" s="38">
        <f>(K12*J12)-(K12*D12)</f>
        <v>641.86388499999975</v>
      </c>
      <c r="N12" s="60">
        <v>801</v>
      </c>
      <c r="O12" s="61"/>
    </row>
    <row r="13" spans="1:15" ht="15.5" customHeight="1" x14ac:dyDescent="0.2">
      <c r="A13" s="56"/>
      <c r="B13" s="56"/>
      <c r="C13" s="39">
        <v>44441</v>
      </c>
      <c r="D13" s="40">
        <v>62.85</v>
      </c>
      <c r="E13" s="41">
        <v>79.554400000000001</v>
      </c>
      <c r="F13" s="40">
        <f t="shared" si="0"/>
        <v>4999.9940400000005</v>
      </c>
      <c r="G13" s="42">
        <v>0</v>
      </c>
      <c r="H13" s="28"/>
      <c r="I13" s="34">
        <v>44681</v>
      </c>
      <c r="J13" s="35">
        <f t="shared" ref="J13:J23" si="1">$B$5</f>
        <v>69</v>
      </c>
      <c r="K13" s="36">
        <v>79.554400000000001</v>
      </c>
      <c r="L13" s="37">
        <f t="shared" ref="L13:L14" si="2">K13*J13</f>
        <v>5489.2536</v>
      </c>
      <c r="M13" s="38">
        <f t="shared" ref="M13:M14" si="3">(K13*J13)-(K13*D13)</f>
        <v>489.25955999999951</v>
      </c>
      <c r="N13" s="62"/>
      <c r="O13" s="63"/>
    </row>
    <row r="14" spans="1:15" ht="15.5" customHeight="1" x14ac:dyDescent="0.2">
      <c r="A14" s="56"/>
      <c r="B14" s="56"/>
      <c r="C14" s="39">
        <v>44473</v>
      </c>
      <c r="D14" s="40">
        <v>60.72</v>
      </c>
      <c r="E14" s="41">
        <v>4.1172000000000004</v>
      </c>
      <c r="F14" s="40">
        <f t="shared" si="0"/>
        <v>249.99638400000003</v>
      </c>
      <c r="G14" s="42">
        <v>0</v>
      </c>
      <c r="H14" s="28"/>
      <c r="I14" s="34">
        <v>44681</v>
      </c>
      <c r="J14" s="35">
        <f t="shared" si="1"/>
        <v>69</v>
      </c>
      <c r="K14" s="36">
        <v>0.67949999999999999</v>
      </c>
      <c r="L14" s="37">
        <f t="shared" si="2"/>
        <v>46.8855</v>
      </c>
      <c r="M14" s="38">
        <f t="shared" si="3"/>
        <v>5.626260000000002</v>
      </c>
      <c r="N14" s="62"/>
      <c r="O14" s="63"/>
    </row>
    <row r="15" spans="1:15" ht="15.5" customHeight="1" x14ac:dyDescent="0.2">
      <c r="A15" s="56"/>
      <c r="B15" s="56"/>
      <c r="C15" s="39">
        <v>44502</v>
      </c>
      <c r="D15" s="40">
        <v>64.67</v>
      </c>
      <c r="E15" s="41">
        <v>4.0358000000000001</v>
      </c>
      <c r="F15" s="40">
        <f t="shared" si="0"/>
        <v>260.99518599999999</v>
      </c>
      <c r="G15" s="42">
        <v>0</v>
      </c>
      <c r="H15" s="28"/>
      <c r="I15" s="34"/>
      <c r="J15" s="35">
        <f t="shared" si="1"/>
        <v>69</v>
      </c>
      <c r="K15" s="36"/>
      <c r="L15" s="37">
        <f t="shared" ref="L15:L23" si="4">K15*J15</f>
        <v>0</v>
      </c>
      <c r="M15" s="38">
        <f t="shared" ref="M15:M23" si="5">(K15*J15)-(K15*D15)</f>
        <v>0</v>
      </c>
      <c r="N15" s="62"/>
      <c r="O15" s="63"/>
    </row>
    <row r="16" spans="1:15" ht="15.5" customHeight="1" x14ac:dyDescent="0.2">
      <c r="A16" s="56"/>
      <c r="B16" s="56"/>
      <c r="C16" s="39">
        <v>44512</v>
      </c>
      <c r="D16" s="40">
        <v>65.8</v>
      </c>
      <c r="E16" s="41">
        <v>16</v>
      </c>
      <c r="F16" s="40">
        <f t="shared" si="0"/>
        <v>1052.8</v>
      </c>
      <c r="G16" s="42">
        <v>0</v>
      </c>
      <c r="H16" s="28"/>
      <c r="I16" s="34"/>
      <c r="J16" s="35">
        <f t="shared" si="1"/>
        <v>69</v>
      </c>
      <c r="K16" s="36"/>
      <c r="L16" s="37">
        <f t="shared" si="4"/>
        <v>0</v>
      </c>
      <c r="M16" s="38">
        <f t="shared" si="5"/>
        <v>0</v>
      </c>
      <c r="N16" s="62"/>
      <c r="O16" s="63"/>
    </row>
    <row r="17" spans="1:15" ht="15.5" customHeight="1" x14ac:dyDescent="0.2">
      <c r="A17" s="56"/>
      <c r="B17" s="56"/>
      <c r="C17" s="39">
        <v>44532</v>
      </c>
      <c r="D17" s="40">
        <v>64.45</v>
      </c>
      <c r="E17" s="41">
        <v>77.579499999999996</v>
      </c>
      <c r="F17" s="40">
        <f t="shared" si="0"/>
        <v>4999.998775</v>
      </c>
      <c r="G17" s="42">
        <v>0</v>
      </c>
      <c r="H17" s="28"/>
      <c r="I17" s="34"/>
      <c r="J17" s="35">
        <f t="shared" si="1"/>
        <v>69</v>
      </c>
      <c r="K17" s="36"/>
      <c r="L17" s="37">
        <f t="shared" si="4"/>
        <v>0</v>
      </c>
      <c r="M17" s="38">
        <f t="shared" si="5"/>
        <v>0</v>
      </c>
      <c r="N17" s="62"/>
      <c r="O17" s="63"/>
    </row>
    <row r="18" spans="1:15" ht="15.5" customHeight="1" x14ac:dyDescent="0.2">
      <c r="A18" s="56"/>
      <c r="B18" s="56"/>
      <c r="C18" s="39">
        <v>44564</v>
      </c>
      <c r="D18" s="40">
        <v>67.06</v>
      </c>
      <c r="E18" s="41">
        <v>3.7280000000000002</v>
      </c>
      <c r="F18" s="40">
        <f t="shared" si="0"/>
        <v>249.99968000000001</v>
      </c>
      <c r="G18" s="42">
        <v>0</v>
      </c>
      <c r="H18" s="28"/>
      <c r="I18" s="34"/>
      <c r="J18" s="35">
        <f t="shared" si="1"/>
        <v>69</v>
      </c>
      <c r="K18" s="36"/>
      <c r="L18" s="37">
        <f t="shared" si="4"/>
        <v>0</v>
      </c>
      <c r="M18" s="38">
        <f t="shared" si="5"/>
        <v>0</v>
      </c>
      <c r="N18" s="62"/>
      <c r="O18" s="63"/>
    </row>
    <row r="19" spans="1:15" ht="15.5" customHeight="1" x14ac:dyDescent="0.2">
      <c r="A19" s="56"/>
      <c r="B19" s="56"/>
      <c r="C19" s="39">
        <v>44578</v>
      </c>
      <c r="D19" s="40">
        <v>65.540000000000006</v>
      </c>
      <c r="E19" s="41">
        <v>3.8144</v>
      </c>
      <c r="F19" s="40">
        <f t="shared" si="0"/>
        <v>249.99577600000003</v>
      </c>
      <c r="G19" s="42">
        <v>0</v>
      </c>
      <c r="H19" s="28"/>
      <c r="I19" s="34"/>
      <c r="J19" s="35">
        <f t="shared" si="1"/>
        <v>69</v>
      </c>
      <c r="K19" s="36"/>
      <c r="L19" s="37">
        <f t="shared" si="4"/>
        <v>0</v>
      </c>
      <c r="M19" s="38">
        <f t="shared" si="5"/>
        <v>0</v>
      </c>
      <c r="N19" s="62"/>
      <c r="O19" s="63"/>
    </row>
    <row r="20" spans="1:15" ht="15.5" customHeight="1" x14ac:dyDescent="0.2">
      <c r="A20" s="56"/>
      <c r="B20" s="56"/>
      <c r="C20" s="39">
        <v>44622</v>
      </c>
      <c r="D20" s="40">
        <v>62.88</v>
      </c>
      <c r="E20" s="41">
        <v>23.854900000000001</v>
      </c>
      <c r="F20" s="40">
        <f t="shared" si="0"/>
        <v>1499.996112</v>
      </c>
      <c r="G20" s="42">
        <v>0</v>
      </c>
      <c r="H20" s="28"/>
      <c r="I20" s="43"/>
      <c r="J20" s="35">
        <f t="shared" si="1"/>
        <v>69</v>
      </c>
      <c r="K20" s="44"/>
      <c r="L20" s="37">
        <f t="shared" si="4"/>
        <v>0</v>
      </c>
      <c r="M20" s="38">
        <f t="shared" si="5"/>
        <v>0</v>
      </c>
      <c r="N20" s="62"/>
      <c r="O20" s="63"/>
    </row>
    <row r="21" spans="1:15" ht="15.5" customHeight="1" x14ac:dyDescent="0.2">
      <c r="A21" s="56"/>
      <c r="B21" s="56"/>
      <c r="C21" s="39">
        <v>44655</v>
      </c>
      <c r="D21" s="40">
        <v>65.73</v>
      </c>
      <c r="E21" s="41">
        <v>33.470199999999998</v>
      </c>
      <c r="F21" s="40">
        <f t="shared" si="0"/>
        <v>2199.9962460000002</v>
      </c>
      <c r="G21" s="42">
        <v>0</v>
      </c>
      <c r="H21" s="28"/>
      <c r="I21" s="43"/>
      <c r="J21" s="35">
        <f t="shared" si="1"/>
        <v>69</v>
      </c>
      <c r="K21" s="44"/>
      <c r="L21" s="37">
        <f t="shared" si="4"/>
        <v>0</v>
      </c>
      <c r="M21" s="38">
        <f t="shared" si="5"/>
        <v>0</v>
      </c>
      <c r="N21" s="62"/>
      <c r="O21" s="63"/>
    </row>
    <row r="22" spans="1:15" ht="15.5" customHeight="1" x14ac:dyDescent="0.2">
      <c r="A22" s="56"/>
      <c r="B22" s="56"/>
      <c r="C22" s="41"/>
      <c r="D22" s="40"/>
      <c r="E22" s="41"/>
      <c r="F22" s="40"/>
      <c r="G22" s="42"/>
      <c r="H22" s="28"/>
      <c r="I22" s="43"/>
      <c r="J22" s="35">
        <f t="shared" si="1"/>
        <v>69</v>
      </c>
      <c r="K22" s="44"/>
      <c r="L22" s="37">
        <f t="shared" si="4"/>
        <v>0</v>
      </c>
      <c r="M22" s="38">
        <f t="shared" si="5"/>
        <v>0</v>
      </c>
      <c r="N22" s="62"/>
      <c r="O22" s="63"/>
    </row>
    <row r="23" spans="1:15" ht="15.5" customHeight="1" thickBot="1" x14ac:dyDescent="0.25">
      <c r="A23" s="57"/>
      <c r="B23" s="57"/>
      <c r="C23" s="45"/>
      <c r="D23" s="46"/>
      <c r="E23" s="45"/>
      <c r="F23" s="46"/>
      <c r="G23" s="47"/>
      <c r="H23" s="28"/>
      <c r="I23" s="48"/>
      <c r="J23" s="49">
        <f t="shared" si="1"/>
        <v>69</v>
      </c>
      <c r="K23" s="50"/>
      <c r="L23" s="51">
        <f t="shared" si="4"/>
        <v>0</v>
      </c>
      <c r="M23" s="52">
        <f t="shared" si="5"/>
        <v>0</v>
      </c>
      <c r="N23" s="64"/>
      <c r="O23" s="65"/>
    </row>
    <row r="24" spans="1:15" ht="15.5" customHeight="1" x14ac:dyDescent="0.2">
      <c r="H24" s="2"/>
      <c r="I24" s="2"/>
      <c r="J24" s="1"/>
      <c r="K24" s="1"/>
    </row>
  </sheetData>
  <mergeCells count="18">
    <mergeCell ref="N12:O23"/>
    <mergeCell ref="D4:F4"/>
    <mergeCell ref="I10:M10"/>
    <mergeCell ref="N10:O10"/>
    <mergeCell ref="C10:D10"/>
    <mergeCell ref="J4:K4"/>
    <mergeCell ref="N4:O5"/>
    <mergeCell ref="N8:O8"/>
    <mergeCell ref="N6:O6"/>
    <mergeCell ref="N7:O7"/>
    <mergeCell ref="K7:L7"/>
    <mergeCell ref="M7:M8"/>
    <mergeCell ref="N11:O11"/>
    <mergeCell ref="A10:A11"/>
    <mergeCell ref="B10:B11"/>
    <mergeCell ref="A12:A23"/>
    <mergeCell ref="B12:B23"/>
    <mergeCell ref="E10:F10"/>
  </mergeCells>
  <pageMargins left="0.7" right="0.7" top="0.78740157499999996" bottom="0.78740157499999996" header="0.3" footer="0.3"/>
  <pageSetup paperSize="9" scale="6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2020</vt:lpstr>
      <vt:lpstr>'2020'!Druckbereich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Ludwig</dc:creator>
  <cp:lastModifiedBy>Microsoft Office User</cp:lastModifiedBy>
  <cp:lastPrinted>2020-07-18T10:31:14Z</cp:lastPrinted>
  <dcterms:created xsi:type="dcterms:W3CDTF">2020-06-01T06:31:46Z</dcterms:created>
  <dcterms:modified xsi:type="dcterms:W3CDTF">2022-04-13T12:20:00Z</dcterms:modified>
</cp:coreProperties>
</file>