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29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Wester\Desktop\Fins\UI fonds\"/>
    </mc:Choice>
  </mc:AlternateContent>
  <xr:revisionPtr revIDLastSave="0" documentId="13_ncr:1_{6BD4D2DC-53AB-4591-9A60-45809100A2C9}" xr6:coauthVersionLast="47" xr6:coauthVersionMax="47" xr10:uidLastSave="{00000000-0000-0000-0000-000000000000}"/>
  <bookViews>
    <workbookView xWindow="780" yWindow="0" windowWidth="20235" windowHeight="15345" xr2:uid="{00000000-000D-0000-FFFF-FFFF00000000}"/>
  </bookViews>
  <sheets>
    <sheet name="Portfoliocockpit" sheetId="1" r:id="rId1"/>
    <sheet name="Angaben von UI" sheetId="2" r:id="rId2"/>
    <sheet name="Nebenr_Verkauf" sheetId="6" r:id="rId3"/>
  </sheets>
  <definedNames>
    <definedName name="_xlnm._FilterDatabase" localSheetId="0" hidden="1">Portfoliocockpit!$A$2:$M$38</definedName>
    <definedName name="Verbindung2" localSheetId="1">'Angaben von UI'!#REF!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4" i="1" l="1"/>
  <c r="H24" i="1"/>
  <c r="F24" i="1"/>
  <c r="K24" i="1" s="1"/>
  <c r="I23" i="1"/>
  <c r="H23" i="1"/>
  <c r="F23" i="1"/>
  <c r="I22" i="1"/>
  <c r="H22" i="1"/>
  <c r="F22" i="1"/>
  <c r="I21" i="1"/>
  <c r="H21" i="1"/>
  <c r="F21" i="1"/>
  <c r="K21" i="1" s="1"/>
  <c r="I20" i="1"/>
  <c r="H20" i="1"/>
  <c r="F20" i="1"/>
  <c r="I19" i="1"/>
  <c r="H19" i="1"/>
  <c r="F19" i="1"/>
  <c r="I18" i="1"/>
  <c r="H18" i="1"/>
  <c r="F18" i="1"/>
  <c r="I17" i="1"/>
  <c r="H17" i="1"/>
  <c r="F17" i="1"/>
  <c r="K17" i="1" s="1"/>
  <c r="I16" i="1"/>
  <c r="H16" i="1"/>
  <c r="F16" i="1"/>
  <c r="I15" i="1"/>
  <c r="H15" i="1"/>
  <c r="F15" i="1"/>
  <c r="I14" i="1"/>
  <c r="H14" i="1"/>
  <c r="F14" i="1"/>
  <c r="I13" i="1"/>
  <c r="H13" i="1"/>
  <c r="F13" i="1"/>
  <c r="K13" i="1" s="1"/>
  <c r="I12" i="1"/>
  <c r="H12" i="1"/>
  <c r="F12" i="1"/>
  <c r="I11" i="1"/>
  <c r="H11" i="1"/>
  <c r="F11" i="1"/>
  <c r="I10" i="1"/>
  <c r="H10" i="1"/>
  <c r="F10" i="1"/>
  <c r="I9" i="1"/>
  <c r="H9" i="1"/>
  <c r="F9" i="1"/>
  <c r="K9" i="1" s="1"/>
  <c r="I8" i="1"/>
  <c r="H8" i="1"/>
  <c r="F8" i="1"/>
  <c r="I33" i="1"/>
  <c r="H33" i="1"/>
  <c r="F33" i="1"/>
  <c r="I32" i="1"/>
  <c r="H32" i="1"/>
  <c r="F32" i="1"/>
  <c r="I31" i="1"/>
  <c r="H31" i="1"/>
  <c r="F31" i="1"/>
  <c r="K31" i="1" s="1"/>
  <c r="I30" i="1"/>
  <c r="H30" i="1"/>
  <c r="F30" i="1"/>
  <c r="K30" i="1" s="1"/>
  <c r="I29" i="1"/>
  <c r="H29" i="1"/>
  <c r="F29" i="1"/>
  <c r="I28" i="1"/>
  <c r="H28" i="1"/>
  <c r="F28" i="1"/>
  <c r="I27" i="1"/>
  <c r="H27" i="1"/>
  <c r="F27" i="1"/>
  <c r="K27" i="1" s="1"/>
  <c r="I26" i="1"/>
  <c r="H26" i="1"/>
  <c r="F26" i="1"/>
  <c r="K26" i="1" s="1"/>
  <c r="I25" i="1"/>
  <c r="H25" i="1"/>
  <c r="F25" i="1"/>
  <c r="I7" i="1"/>
  <c r="H7" i="1"/>
  <c r="F7" i="1"/>
  <c r="I6" i="1"/>
  <c r="H6" i="1"/>
  <c r="F6" i="1"/>
  <c r="K6" i="1" s="1"/>
  <c r="I5" i="1"/>
  <c r="H5" i="1"/>
  <c r="F5" i="1"/>
  <c r="K5" i="1" s="1"/>
  <c r="K8" i="1" l="1"/>
  <c r="L24" i="1"/>
  <c r="K12" i="1"/>
  <c r="K16" i="1"/>
  <c r="K20" i="1"/>
  <c r="K25" i="1"/>
  <c r="K29" i="1"/>
  <c r="K33" i="1"/>
  <c r="K11" i="1"/>
  <c r="K15" i="1"/>
  <c r="K19" i="1"/>
  <c r="K23" i="1"/>
  <c r="K7" i="1"/>
  <c r="K28" i="1"/>
  <c r="K32" i="1"/>
  <c r="K10" i="1"/>
  <c r="K14" i="1"/>
  <c r="K18" i="1"/>
  <c r="K22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33" i="1"/>
  <c r="L32" i="1"/>
  <c r="L31" i="1"/>
  <c r="L30" i="1"/>
  <c r="L29" i="1"/>
  <c r="L28" i="1"/>
  <c r="L27" i="1"/>
  <c r="L26" i="1"/>
  <c r="L25" i="1"/>
  <c r="L7" i="1"/>
  <c r="L6" i="1"/>
  <c r="L5" i="1"/>
  <c r="I4" i="1"/>
  <c r="H4" i="1"/>
  <c r="F4" i="1"/>
  <c r="K4" i="1" l="1"/>
  <c r="L4" i="1"/>
  <c r="F34" i="1" l="1"/>
  <c r="H34" i="1"/>
  <c r="I34" i="1"/>
  <c r="K34" i="1" l="1"/>
  <c r="L34" i="1"/>
  <c r="I35" i="1" l="1"/>
  <c r="H35" i="1"/>
  <c r="F35" i="1"/>
  <c r="K35" i="1" l="1"/>
  <c r="L35" i="1"/>
  <c r="I36" i="1" l="1"/>
  <c r="H36" i="1"/>
  <c r="F36" i="1"/>
  <c r="K36" i="1" l="1"/>
  <c r="L36" i="1"/>
  <c r="H3" i="1" l="1"/>
  <c r="F37" i="1"/>
  <c r="H37" i="1"/>
  <c r="I37" i="1"/>
  <c r="F3" i="1"/>
  <c r="I3" i="1"/>
  <c r="L3" i="1" l="1"/>
  <c r="K37" i="1"/>
  <c r="L37" i="1"/>
  <c r="F38" i="1"/>
  <c r="H38" i="1"/>
  <c r="J23" i="1" l="1"/>
  <c r="J24" i="1"/>
  <c r="J21" i="1"/>
  <c r="J22" i="1"/>
  <c r="J19" i="1"/>
  <c r="J20" i="1"/>
  <c r="J17" i="1"/>
  <c r="J18" i="1"/>
  <c r="J15" i="1"/>
  <c r="J16" i="1"/>
  <c r="J13" i="1"/>
  <c r="J14" i="1"/>
  <c r="J11" i="1"/>
  <c r="J12" i="1"/>
  <c r="J9" i="1"/>
  <c r="J10" i="1"/>
  <c r="J33" i="1"/>
  <c r="J8" i="1"/>
  <c r="J31" i="1"/>
  <c r="J32" i="1"/>
  <c r="J29" i="1"/>
  <c r="J30" i="1"/>
  <c r="J27" i="1"/>
  <c r="J28" i="1"/>
  <c r="J25" i="1"/>
  <c r="J26" i="1"/>
  <c r="J6" i="1"/>
  <c r="J7" i="1"/>
  <c r="J5" i="1"/>
  <c r="J4" i="1"/>
  <c r="J34" i="1"/>
  <c r="J35" i="1"/>
  <c r="J36" i="1"/>
  <c r="J37" i="1"/>
  <c r="J3" i="1"/>
  <c r="I38" i="1"/>
  <c r="J38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Klatt, Dirk</author>
  </authors>
  <commentList>
    <comment ref="G2" authorId="0" shapeId="0" xr:uid="{00000000-0006-0000-0000-000001000000}">
      <text>
        <r>
          <rPr>
            <sz val="9"/>
            <color indexed="81"/>
            <rFont val="Segoe UI"/>
            <family val="2"/>
          </rPr>
          <t xml:space="preserve">Die aktuellen Kurse werden nach dem Klick auf 'Alle aktualisieren' automatisch ermittelt
</t>
        </r>
      </text>
    </comment>
  </commentList>
</comments>
</file>

<file path=xl/sharedStrings.xml><?xml version="1.0" encoding="utf-8"?>
<sst xmlns="http://schemas.openxmlformats.org/spreadsheetml/2006/main" count="120" uniqueCount="40">
  <si>
    <t>WKN</t>
  </si>
  <si>
    <t>Kaufkurs</t>
  </si>
  <si>
    <t>Anzahl</t>
  </si>
  <si>
    <t>GESAMTPORTFOLIO</t>
  </si>
  <si>
    <t>1.</t>
  </si>
  <si>
    <t>2.</t>
  </si>
  <si>
    <t>3.</t>
  </si>
  <si>
    <t>4.</t>
  </si>
  <si>
    <t>5.</t>
  </si>
  <si>
    <t>Wert 
bei Kauf</t>
  </si>
  <si>
    <t>aktueller 
Kurs</t>
  </si>
  <si>
    <t>Wert 
aktuell</t>
  </si>
  <si>
    <t>aktuelle
Kursrendite</t>
  </si>
  <si>
    <t>Anteil am
Gesamtportfolio</t>
  </si>
  <si>
    <t>Durschnittliche
 Gesamtrendite p.a.</t>
  </si>
  <si>
    <t>Kaufdatum
(TT.MM.JJJJ)</t>
  </si>
  <si>
    <t>Kosten Kauf/Sparplan</t>
  </si>
  <si>
    <t>Jahr</t>
  </si>
  <si>
    <t>verf. Freibetrag</t>
  </si>
  <si>
    <t>mit TFS</t>
  </si>
  <si>
    <t>Anzahl Anteile</t>
  </si>
  <si>
    <t>ETF</t>
  </si>
  <si>
    <t>Verkaufskurs</t>
  </si>
  <si>
    <t>Gewinn</t>
  </si>
  <si>
    <t xml:space="preserve">
Gesamtrendite
inkl. Divid. und Kaufk.</t>
  </si>
  <si>
    <t>ETF-Name</t>
  </si>
  <si>
    <t>DATUM</t>
  </si>
  <si>
    <t>FONDS/PRODUKT</t>
  </si>
  <si>
    <t>TRANSAKTIONSART</t>
  </si>
  <si>
    <t>FONDSPREIS</t>
  </si>
  <si>
    <t>ANTEILE</t>
  </si>
  <si>
    <t>VOLUMEN</t>
  </si>
  <si>
    <t>EINHEIT</t>
  </si>
  <si>
    <t>UniRak Nachhaltig -net- A</t>
  </si>
  <si>
    <t>Ertragsausschüttung</t>
  </si>
  <si>
    <t>Euro</t>
  </si>
  <si>
    <t>Kauf</t>
  </si>
  <si>
    <t>Ertragsthesaurierung</t>
  </si>
  <si>
    <t>UniRak Nachhaltig -net- A (62% Aktien)</t>
  </si>
  <si>
    <t>theoret. Wert von 13. Okt. 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</si>
</sst>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%"/>
    <numFmt numFmtId="165" formatCode="0.0000"/>
    <numFmt numFmtId="166" formatCode="#,##0.00\ &quot;€&quot;"/>
    <numFmt numFmtId="167" formatCode="#,##0.0000\ &quot;€&quot;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 "/>
    </font>
    <font>
      <sz val="11"/>
      <color theme="1"/>
      <name val="Arial "/>
    </font>
    <font>
      <sz val="11"/>
      <name val="Arial "/>
    </font>
    <font>
      <sz val="9"/>
      <color indexed="81"/>
      <name val="Segoe UI"/>
      <family val="2"/>
    </font>
    <font>
      <sz val="11"/>
      <color rgb="FFFF0000"/>
      <name val="Calibri"/>
      <family val="2"/>
      <scheme val="minor"/>
    </font>
    <font>
      <sz val="11"/>
      <color rgb="FFFF0000"/>
      <name val="Arial 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5">
    <xf numFmtId="0" fontId="0" fillId="0" borderId="0" xfId="0"/>
    <xf numFmtId="0" fontId="3" fillId="0" borderId="0" xfId="0" applyFont="1"/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9" fontId="3" fillId="3" borderId="1" xfId="0" applyNumberFormat="1" applyFont="1" applyFill="1" applyBorder="1"/>
    <xf numFmtId="0" fontId="3" fillId="3" borderId="1" xfId="0" applyFont="1" applyFill="1" applyBorder="1"/>
    <xf numFmtId="14" fontId="3" fillId="3" borderId="1" xfId="0" applyNumberFormat="1" applyFont="1" applyFill="1" applyBorder="1"/>
    <xf numFmtId="1" fontId="3" fillId="3" borderId="1" xfId="0" applyNumberFormat="1" applyFont="1" applyFill="1" applyBorder="1"/>
    <xf numFmtId="164" fontId="4" fillId="2" borderId="1" xfId="0" applyNumberFormat="1" applyFont="1" applyFill="1" applyBorder="1"/>
    <xf numFmtId="164" fontId="4" fillId="2" borderId="1" xfId="1" applyNumberFormat="1" applyFont="1" applyFill="1" applyBorder="1"/>
    <xf numFmtId="0" fontId="2" fillId="2" borderId="2" xfId="0" applyFont="1" applyFill="1" applyBorder="1"/>
    <xf numFmtId="164" fontId="2" fillId="2" borderId="2" xfId="0" applyNumberFormat="1" applyFont="1" applyFill="1" applyBorder="1"/>
    <xf numFmtId="0" fontId="2" fillId="0" borderId="1" xfId="0" applyFont="1" applyBorder="1" applyAlignment="1">
      <alignment horizontal="center"/>
    </xf>
    <xf numFmtId="0" fontId="3" fillId="0" borderId="1" xfId="0" applyFont="1" applyBorder="1"/>
    <xf numFmtId="165" fontId="3" fillId="3" borderId="1" xfId="0" applyNumberFormat="1" applyFont="1" applyFill="1" applyBorder="1"/>
    <xf numFmtId="14" fontId="0" fillId="0" borderId="0" xfId="0" applyNumberFormat="1"/>
    <xf numFmtId="4" fontId="3" fillId="2" borderId="1" xfId="0" applyNumberFormat="1" applyFont="1" applyFill="1" applyBorder="1"/>
    <xf numFmtId="4" fontId="2" fillId="2" borderId="2" xfId="0" applyNumberFormat="1" applyFont="1" applyFill="1" applyBorder="1"/>
    <xf numFmtId="166" fontId="2" fillId="2" borderId="2" xfId="0" applyNumberFormat="1" applyFont="1" applyFill="1" applyBorder="1"/>
    <xf numFmtId="166" fontId="3" fillId="2" borderId="1" xfId="0" applyNumberFormat="1" applyFont="1" applyFill="1" applyBorder="1"/>
    <xf numFmtId="165" fontId="3" fillId="0" borderId="0" xfId="0" applyNumberFormat="1" applyFont="1"/>
    <xf numFmtId="165" fontId="2" fillId="2" borderId="1" xfId="0" applyNumberFormat="1" applyFont="1" applyFill="1" applyBorder="1" applyAlignment="1">
      <alignment horizontal="center" vertical="center" wrapText="1"/>
    </xf>
    <xf numFmtId="165" fontId="2" fillId="2" borderId="2" xfId="0" applyNumberFormat="1" applyFont="1" applyFill="1" applyBorder="1"/>
    <xf numFmtId="166" fontId="0" fillId="0" borderId="0" xfId="0" applyNumberFormat="1"/>
    <xf numFmtId="167" fontId="0" fillId="0" borderId="0" xfId="0" applyNumberFormat="1"/>
    <xf numFmtId="10" fontId="0" fillId="0" borderId="0" xfId="0" applyNumberFormat="1"/>
    <xf numFmtId="165" fontId="3" fillId="4" borderId="1" xfId="0" applyNumberFormat="1" applyFont="1" applyFill="1" applyBorder="1"/>
    <xf numFmtId="14" fontId="6" fillId="0" borderId="0" xfId="0" applyNumberFormat="1" applyFont="1"/>
    <xf numFmtId="0" fontId="6" fillId="0" borderId="0" xfId="0" applyFont="1"/>
    <xf numFmtId="14" fontId="7" fillId="3" borderId="1" xfId="0" applyNumberFormat="1" applyFont="1" applyFill="1" applyBorder="1"/>
    <xf numFmtId="49" fontId="7" fillId="3" borderId="1" xfId="0" applyNumberFormat="1" applyFont="1" applyFill="1" applyBorder="1"/>
    <xf numFmtId="4" fontId="7" fillId="2" borderId="1" xfId="0" applyNumberFormat="1" applyFont="1" applyFill="1" applyBorder="1"/>
    <xf numFmtId="165" fontId="7" fillId="0" borderId="1" xfId="0" applyNumberFormat="1" applyFont="1" applyBorder="1" applyAlignment="1">
      <alignment horizontal="center" wrapText="1"/>
    </xf>
  </cellXfs>
  <cellStyles count="2">
    <cellStyle name="Prozent" xfId="1" builtinId="5"/>
    <cellStyle name="Standard" xfId="0" builtinId="0"/>
  </cellStyles>
  <dxfs count="30">
    <dxf>
      <font>
        <condense val="0"/>
        <extend val="0"/>
        <color rgb="FF9C0006"/>
      </font>
    </dxf>
    <dxf>
      <font>
        <color rgb="FF00B050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lor rgb="FF00B050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lor rgb="FF00B050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lor rgb="FF00B050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lor rgb="FF00B050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lor rgb="FF00B050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lor rgb="FF00B050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lor rgb="FF00B050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lor rgb="FF00B050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lor rgb="FF00B050"/>
      </font>
    </dxf>
    <dxf>
      <font>
        <condense val="0"/>
        <extend val="0"/>
        <color rgb="FF9C0006"/>
      </font>
    </dxf>
  </dxfs>
  <tableStyles count="0" defaultTableStyle="TableStyleMedium9" defaultPivotStyle="PivotStyleLight16"/>
  <colors>
    <mruColors>
      <color rgb="FF14A512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M63"/>
  <sheetViews>
    <sheetView tabSelected="1" zoomScaleNormal="100" workbookViewId="0">
      <selection activeCell="I3" sqref="I3"/>
    </sheetView>
  </sheetViews>
  <sheetFormatPr baseColWidth="10" defaultColWidth="11.5703125" defaultRowHeight="14.25" outlineLevelRow="1"/>
  <cols>
    <col min="1" max="1" width="38.140625" style="1" customWidth="1"/>
    <col min="2" max="2" width="19.5703125" style="1" bestFit="1" customWidth="1"/>
    <col min="3" max="3" width="15.85546875" style="1" customWidth="1"/>
    <col min="4" max="4" width="10.140625" style="1" customWidth="1"/>
    <col min="5" max="5" width="10" style="1" customWidth="1"/>
    <col min="6" max="6" width="15.140625" style="1" customWidth="1"/>
    <col min="7" max="7" width="10.28515625" style="22" customWidth="1"/>
    <col min="8" max="8" width="11.5703125" style="1" customWidth="1"/>
    <col min="9" max="9" width="14.42578125" style="1" customWidth="1"/>
    <col min="10" max="10" width="18.85546875" style="1" customWidth="1"/>
    <col min="11" max="11" width="17.42578125" style="1" customWidth="1"/>
    <col min="12" max="12" width="16.5703125" style="1" customWidth="1"/>
    <col min="13" max="13" width="20.28515625" style="1" customWidth="1"/>
    <col min="14" max="16384" width="11.5703125" style="1"/>
  </cols>
  <sheetData>
    <row r="1" spans="1:13" ht="57.75">
      <c r="A1" s="2" t="s">
        <v>4</v>
      </c>
      <c r="B1" s="2" t="s">
        <v>5</v>
      </c>
      <c r="C1" s="2" t="s">
        <v>6</v>
      </c>
      <c r="D1" s="2" t="s">
        <v>7</v>
      </c>
      <c r="E1" s="2" t="s">
        <v>8</v>
      </c>
      <c r="F1" s="14"/>
      <c r="G1" s="34" t="s">
        <v>39</v>
      </c>
      <c r="H1" s="15"/>
      <c r="I1" s="15"/>
      <c r="J1" s="15"/>
      <c r="K1" s="15"/>
      <c r="L1" s="15"/>
    </row>
    <row r="2" spans="1:13" ht="60">
      <c r="A2" s="3" t="s">
        <v>25</v>
      </c>
      <c r="B2" s="3" t="s">
        <v>0</v>
      </c>
      <c r="C2" s="4" t="s">
        <v>15</v>
      </c>
      <c r="D2" s="3" t="s">
        <v>2</v>
      </c>
      <c r="E2" s="3" t="s">
        <v>1</v>
      </c>
      <c r="F2" s="5" t="s">
        <v>9</v>
      </c>
      <c r="G2" s="23" t="s">
        <v>10</v>
      </c>
      <c r="H2" s="5" t="s">
        <v>11</v>
      </c>
      <c r="I2" s="5" t="s">
        <v>12</v>
      </c>
      <c r="J2" s="5" t="s">
        <v>13</v>
      </c>
      <c r="K2" s="5" t="s">
        <v>24</v>
      </c>
      <c r="L2" s="5" t="s">
        <v>14</v>
      </c>
      <c r="M2" s="5" t="s">
        <v>16</v>
      </c>
    </row>
    <row r="3" spans="1:13">
      <c r="A3" s="6" t="s">
        <v>38</v>
      </c>
      <c r="B3" s="6" t="s">
        <v>36</v>
      </c>
      <c r="C3" s="8">
        <v>42027</v>
      </c>
      <c r="D3" s="18">
        <v>225.29300000000001</v>
      </c>
      <c r="E3" s="18">
        <v>66.58</v>
      </c>
      <c r="F3" s="18">
        <f>D3*E3</f>
        <v>15000.00794</v>
      </c>
      <c r="G3" s="28">
        <v>82.81</v>
      </c>
      <c r="H3" s="18">
        <f>D3*G3</f>
        <v>18656.513330000002</v>
      </c>
      <c r="I3" s="10">
        <f>IFERROR((G3-E3)/E3,"")</f>
        <v>0.24376689696605594</v>
      </c>
      <c r="J3" s="10">
        <f>IFERROR(H3/$H$38,"")</f>
        <v>0.28681951451774507</v>
      </c>
      <c r="K3" s="10"/>
      <c r="L3" s="11" t="str">
        <f>IFERROR(((H3-M3)/F3)^(1/#REF!)-1,"")</f>
        <v/>
      </c>
      <c r="M3" s="21"/>
    </row>
    <row r="4" spans="1:13" outlineLevel="1">
      <c r="A4" s="6"/>
      <c r="B4" s="6" t="s">
        <v>34</v>
      </c>
      <c r="C4" s="8">
        <v>42139</v>
      </c>
      <c r="D4" s="18">
        <v>0.42299999999999999</v>
      </c>
      <c r="E4" s="18">
        <v>69.239999999999995</v>
      </c>
      <c r="F4" s="18">
        <f t="shared" ref="F4" si="0">D4*E4</f>
        <v>29.288519999999998</v>
      </c>
      <c r="G4" s="28">
        <v>82.81</v>
      </c>
      <c r="H4" s="18">
        <f t="shared" ref="H4" si="1">D4*G4</f>
        <v>35.02863</v>
      </c>
      <c r="I4" s="10">
        <f t="shared" ref="I4" si="2">IFERROR((G4-E4)/E4,"")</f>
        <v>0.19598497978047383</v>
      </c>
      <c r="J4" s="10">
        <f t="shared" ref="J4" si="3">IFERROR(H4/$H$38,"")</f>
        <v>5.3851941534360207E-4</v>
      </c>
      <c r="K4" s="10" t="str">
        <f>IFERROR(((#REF!+H4)-F4-M4)/F4,"")</f>
        <v/>
      </c>
      <c r="L4" s="11" t="str">
        <f>IFERROR(((#REF!+H4-M4)/F4)^(1/#REF!)-1,"")</f>
        <v/>
      </c>
      <c r="M4" s="21"/>
    </row>
    <row r="5" spans="1:13" outlineLevel="1">
      <c r="A5" s="6"/>
      <c r="B5" s="6" t="s">
        <v>34</v>
      </c>
      <c r="C5" s="8">
        <v>42503</v>
      </c>
      <c r="D5" s="18">
        <v>0.311</v>
      </c>
      <c r="E5" s="18">
        <v>65.209999999999994</v>
      </c>
      <c r="F5" s="18">
        <f t="shared" ref="F5:F33" si="4">D5*E5</f>
        <v>20.280309999999997</v>
      </c>
      <c r="G5" s="28">
        <v>82.81</v>
      </c>
      <c r="H5" s="18">
        <f t="shared" ref="H5:H33" si="5">D5*G5</f>
        <v>25.753910000000001</v>
      </c>
      <c r="I5" s="10">
        <f t="shared" ref="I5:I33" si="6">IFERROR((G5-E5)/E5,"")</f>
        <v>0.26989725502223599</v>
      </c>
      <c r="J5" s="10">
        <f t="shared" ref="J5:J35" si="7">IFERROR(H5/$H$38,"")</f>
        <v>3.9593271435427955E-4</v>
      </c>
      <c r="K5" s="10" t="str">
        <f>IFERROR(((#REF!+H5)-F5-M5)/F5,"")</f>
        <v/>
      </c>
      <c r="L5" s="11" t="str">
        <f>IFERROR(((#REF!+H5-M5)/F5)^(1/#REF!)-1,"")</f>
        <v/>
      </c>
      <c r="M5" s="21"/>
    </row>
    <row r="6" spans="1:13" outlineLevel="1">
      <c r="A6" s="6"/>
      <c r="B6" s="6" t="s">
        <v>34</v>
      </c>
      <c r="C6" s="8">
        <v>42867</v>
      </c>
      <c r="D6" s="18">
        <v>0.30499999999999999</v>
      </c>
      <c r="E6" s="18">
        <v>74.2</v>
      </c>
      <c r="F6" s="18">
        <f t="shared" si="4"/>
        <v>22.631</v>
      </c>
      <c r="G6" s="28">
        <v>82.81</v>
      </c>
      <c r="H6" s="18">
        <f t="shared" si="5"/>
        <v>25.25705</v>
      </c>
      <c r="I6" s="10">
        <f t="shared" si="6"/>
        <v>0.11603773584905659</v>
      </c>
      <c r="J6" s="10">
        <f t="shared" si="7"/>
        <v>3.8829414108699438E-4</v>
      </c>
      <c r="K6" s="10" t="str">
        <f>IFERROR(((#REF!+H6)-F6-M6)/F6,"")</f>
        <v/>
      </c>
      <c r="L6" s="11" t="str">
        <f>IFERROR(((#REF!+H6-M6)/F6)^(1/#REF!)-1,"")</f>
        <v/>
      </c>
      <c r="M6" s="21"/>
    </row>
    <row r="7" spans="1:13" outlineLevel="1">
      <c r="A7" s="6"/>
      <c r="B7" s="6" t="s">
        <v>36</v>
      </c>
      <c r="C7" s="8">
        <v>42982</v>
      </c>
      <c r="D7" s="18">
        <v>42.011000000000003</v>
      </c>
      <c r="E7" s="18">
        <v>71.41</v>
      </c>
      <c r="F7" s="18">
        <f t="shared" si="4"/>
        <v>3000.00551</v>
      </c>
      <c r="G7" s="28">
        <v>82.81</v>
      </c>
      <c r="H7" s="18">
        <f t="shared" si="5"/>
        <v>3478.9309100000005</v>
      </c>
      <c r="I7" s="10">
        <f t="shared" si="6"/>
        <v>0.15964150679176595</v>
      </c>
      <c r="J7" s="10">
        <f t="shared" si="7"/>
        <v>5.3484016921985983E-2</v>
      </c>
      <c r="K7" s="10" t="str">
        <f>IFERROR(((#REF!+H7)-F7-M7)/F7,"")</f>
        <v/>
      </c>
      <c r="L7" s="11" t="str">
        <f>IFERROR(((#REF!+H7-M7)/F7)^(1/#REF!)-1,"")</f>
        <v/>
      </c>
      <c r="M7" s="21"/>
    </row>
    <row r="8" spans="1:13" outlineLevel="1">
      <c r="A8" s="6"/>
      <c r="B8" s="6" t="s">
        <v>36</v>
      </c>
      <c r="C8" s="8">
        <v>43012</v>
      </c>
      <c r="D8" s="18">
        <v>41.180999999999997</v>
      </c>
      <c r="E8" s="18">
        <v>72.849999999999994</v>
      </c>
      <c r="F8" s="18">
        <f t="shared" ref="F8:F24" si="8">D8*E8</f>
        <v>3000.0358499999998</v>
      </c>
      <c r="G8" s="28">
        <v>82.81</v>
      </c>
      <c r="H8" s="18">
        <f t="shared" ref="H8:H24" si="9">D8*G8</f>
        <v>3410.1986099999999</v>
      </c>
      <c r="I8" s="10">
        <f t="shared" ref="I8:I24" si="10">IFERROR((G8-E8)/E8,"")</f>
        <v>0.13671928620452997</v>
      </c>
      <c r="J8" s="10">
        <f t="shared" si="7"/>
        <v>5.2427347620011527E-2</v>
      </c>
      <c r="K8" s="10" t="str">
        <f>IFERROR(((#REF!+H8)-F8-M8)/F8,"")</f>
        <v/>
      </c>
      <c r="L8" s="11" t="str">
        <f>IFERROR(((#REF!+H8-M8)/F8)^(1/#REF!)-1,"")</f>
        <v/>
      </c>
      <c r="M8" s="21"/>
    </row>
    <row r="9" spans="1:13" outlineLevel="1">
      <c r="A9" s="6"/>
      <c r="B9" s="6" t="s">
        <v>36</v>
      </c>
      <c r="C9" s="8">
        <v>43041</v>
      </c>
      <c r="D9" s="18">
        <v>40.381999999999998</v>
      </c>
      <c r="E9" s="18">
        <v>74.290000000000006</v>
      </c>
      <c r="F9" s="18">
        <f t="shared" si="8"/>
        <v>2999.9787799999999</v>
      </c>
      <c r="G9" s="28">
        <v>82.81</v>
      </c>
      <c r="H9" s="18">
        <f t="shared" si="9"/>
        <v>3344.0334199999998</v>
      </c>
      <c r="I9" s="10">
        <f t="shared" si="10"/>
        <v>0.11468569121012243</v>
      </c>
      <c r="J9" s="10">
        <f t="shared" si="7"/>
        <v>5.1410144279918052E-2</v>
      </c>
      <c r="K9" s="10" t="str">
        <f>IFERROR(((#REF!+H9)-F9-M9)/F9,"")</f>
        <v/>
      </c>
      <c r="L9" s="11" t="str">
        <f>IFERROR(((#REF!+H9-M9)/F9)^(1/#REF!)-1,"")</f>
        <v/>
      </c>
      <c r="M9" s="21"/>
    </row>
    <row r="10" spans="1:13" outlineLevel="1">
      <c r="A10" s="6"/>
      <c r="B10" s="6" t="s">
        <v>36</v>
      </c>
      <c r="C10" s="8">
        <v>43073</v>
      </c>
      <c r="D10" s="18">
        <v>41.09</v>
      </c>
      <c r="E10" s="18">
        <v>73.010000000000005</v>
      </c>
      <c r="F10" s="18">
        <f t="shared" si="8"/>
        <v>2999.9809000000005</v>
      </c>
      <c r="G10" s="28">
        <v>82.81</v>
      </c>
      <c r="H10" s="18">
        <f t="shared" si="9"/>
        <v>3402.6629000000003</v>
      </c>
      <c r="I10" s="10">
        <f t="shared" si="10"/>
        <v>0.13422818791946303</v>
      </c>
      <c r="J10" s="10">
        <f t="shared" si="7"/>
        <v>5.231149592545771E-2</v>
      </c>
      <c r="K10" s="10" t="str">
        <f>IFERROR(((#REF!+H10)-F10-M10)/F10,"")</f>
        <v/>
      </c>
      <c r="L10" s="11" t="str">
        <f>IFERROR(((#REF!+H10-M10)/F10)^(1/#REF!)-1,"")</f>
        <v/>
      </c>
      <c r="M10" s="21"/>
    </row>
    <row r="11" spans="1:13" outlineLevel="1">
      <c r="A11" s="6"/>
      <c r="B11" s="6" t="s">
        <v>36</v>
      </c>
      <c r="C11" s="8">
        <v>43103</v>
      </c>
      <c r="D11" s="18">
        <v>41.225999999999999</v>
      </c>
      <c r="E11" s="18">
        <v>72.77</v>
      </c>
      <c r="F11" s="18">
        <f t="shared" si="8"/>
        <v>3000.0160199999996</v>
      </c>
      <c r="G11" s="28">
        <v>82.81</v>
      </c>
      <c r="H11" s="18">
        <f t="shared" si="9"/>
        <v>3413.92506</v>
      </c>
      <c r="I11" s="10">
        <f t="shared" si="10"/>
        <v>0.13796894324584316</v>
      </c>
      <c r="J11" s="10">
        <f t="shared" si="7"/>
        <v>5.2484636919516166E-2</v>
      </c>
      <c r="K11" s="10" t="str">
        <f>IFERROR(((#REF!+H11)-F11-M11)/F11,"")</f>
        <v/>
      </c>
      <c r="L11" s="11" t="str">
        <f>IFERROR(((#REF!+H11-M11)/F11)^(1/#REF!)-1,"")</f>
        <v/>
      </c>
      <c r="M11" s="21"/>
    </row>
    <row r="12" spans="1:13" outlineLevel="1">
      <c r="A12" s="6"/>
      <c r="B12" s="6" t="s">
        <v>36</v>
      </c>
      <c r="C12" s="8">
        <v>43104</v>
      </c>
      <c r="D12" s="18">
        <v>136.5</v>
      </c>
      <c r="E12" s="18">
        <v>73.260000000000005</v>
      </c>
      <c r="F12" s="18">
        <f t="shared" si="8"/>
        <v>9999.9900000000016</v>
      </c>
      <c r="G12" s="28">
        <v>82.81</v>
      </c>
      <c r="H12" s="18">
        <f t="shared" si="9"/>
        <v>11303.565000000001</v>
      </c>
      <c r="I12" s="10">
        <f t="shared" si="10"/>
        <v>0.13035763035763032</v>
      </c>
      <c r="J12" s="10">
        <f t="shared" si="7"/>
        <v>0.17377754183073685</v>
      </c>
      <c r="K12" s="10" t="str">
        <f>IFERROR(((#REF!+H12)-F12-M12)/F12,"")</f>
        <v/>
      </c>
      <c r="L12" s="11" t="str">
        <f>IFERROR(((#REF!+H12-M12)/F12)^(1/#REF!)-1,"")</f>
        <v/>
      </c>
      <c r="M12" s="21"/>
    </row>
    <row r="13" spans="1:13" outlineLevel="1">
      <c r="A13" s="6"/>
      <c r="B13" s="32" t="s">
        <v>37</v>
      </c>
      <c r="C13" s="31">
        <v>43105</v>
      </c>
      <c r="D13" s="33">
        <v>0</v>
      </c>
      <c r="E13" s="33">
        <v>0</v>
      </c>
      <c r="F13" s="33">
        <f t="shared" si="8"/>
        <v>0</v>
      </c>
      <c r="G13" s="28">
        <v>82.81</v>
      </c>
      <c r="H13" s="18">
        <f t="shared" si="9"/>
        <v>0</v>
      </c>
      <c r="I13" s="10" t="str">
        <f t="shared" si="10"/>
        <v/>
      </c>
      <c r="J13" s="10">
        <f t="shared" si="7"/>
        <v>0</v>
      </c>
      <c r="K13" s="10" t="str">
        <f>IFERROR(((#REF!+H13)-F13-M13)/F13,"")</f>
        <v/>
      </c>
      <c r="L13" s="11" t="str">
        <f>IFERROR(((#REF!+H13-M13)/F13)^(1/#REF!)-1,"")</f>
        <v/>
      </c>
      <c r="M13" s="21"/>
    </row>
    <row r="14" spans="1:13" outlineLevel="1">
      <c r="A14" s="6"/>
      <c r="B14" s="6" t="s">
        <v>36</v>
      </c>
      <c r="C14" s="8">
        <v>43133</v>
      </c>
      <c r="D14" s="18">
        <v>40.85</v>
      </c>
      <c r="E14" s="18">
        <v>73.44</v>
      </c>
      <c r="F14" s="18">
        <f t="shared" si="8"/>
        <v>3000.0239999999999</v>
      </c>
      <c r="G14" s="28">
        <v>82.81</v>
      </c>
      <c r="H14" s="18">
        <f t="shared" si="9"/>
        <v>3382.7885000000001</v>
      </c>
      <c r="I14" s="10">
        <f t="shared" si="10"/>
        <v>0.12758714596949897</v>
      </c>
      <c r="J14" s="10">
        <f t="shared" si="7"/>
        <v>5.2005952994766298E-2</v>
      </c>
      <c r="K14" s="10" t="str">
        <f>IFERROR(((#REF!+H14)-F14-M14)/F14,"")</f>
        <v/>
      </c>
      <c r="L14" s="11" t="str">
        <f>IFERROR(((#REF!+H14-M14)/F14)^(1/#REF!)-1,"")</f>
        <v/>
      </c>
      <c r="M14" s="21"/>
    </row>
    <row r="15" spans="1:13" outlineLevel="1">
      <c r="A15" s="6"/>
      <c r="B15" s="6" t="s">
        <v>36</v>
      </c>
      <c r="C15" s="8">
        <v>43161</v>
      </c>
      <c r="D15" s="18">
        <v>41.817999999999998</v>
      </c>
      <c r="E15" s="18">
        <v>71.739999999999995</v>
      </c>
      <c r="F15" s="18">
        <f t="shared" si="8"/>
        <v>3000.0233199999998</v>
      </c>
      <c r="G15" s="28">
        <v>82.81</v>
      </c>
      <c r="H15" s="18">
        <f t="shared" si="9"/>
        <v>3462.9485799999998</v>
      </c>
      <c r="I15" s="10">
        <f t="shared" si="10"/>
        <v>0.15430722051853929</v>
      </c>
      <c r="J15" s="10">
        <f t="shared" si="7"/>
        <v>5.3238309481888298E-2</v>
      </c>
      <c r="K15" s="10" t="str">
        <f>IFERROR(((#REF!+H15)-F15-M15)/F15,"")</f>
        <v/>
      </c>
      <c r="L15" s="11" t="str">
        <f>IFERROR(((#REF!+H15-M15)/F15)^(1/#REF!)-1,"")</f>
        <v/>
      </c>
      <c r="M15" s="21"/>
    </row>
    <row r="16" spans="1:13" outlineLevel="1">
      <c r="A16" s="6"/>
      <c r="B16" s="6" t="s">
        <v>36</v>
      </c>
      <c r="C16" s="8">
        <v>43194</v>
      </c>
      <c r="D16" s="18">
        <v>42.414999999999999</v>
      </c>
      <c r="E16" s="18">
        <v>70.73</v>
      </c>
      <c r="F16" s="18">
        <f t="shared" si="8"/>
        <v>3000.0129500000003</v>
      </c>
      <c r="G16" s="28">
        <v>82.81</v>
      </c>
      <c r="H16" s="18">
        <f t="shared" si="9"/>
        <v>3512.3861499999998</v>
      </c>
      <c r="I16" s="10">
        <f t="shared" si="10"/>
        <v>0.17079032942174463</v>
      </c>
      <c r="J16" s="10">
        <f t="shared" si="7"/>
        <v>5.3998347521983167E-2</v>
      </c>
      <c r="K16" s="10" t="str">
        <f>IFERROR(((#REF!+H16)-F16-M16)/F16,"")</f>
        <v/>
      </c>
      <c r="L16" s="11" t="str">
        <f>IFERROR(((#REF!+H16-M16)/F16)^(1/#REF!)-1,"")</f>
        <v/>
      </c>
      <c r="M16" s="21"/>
    </row>
    <row r="17" spans="1:13" outlineLevel="1">
      <c r="A17" s="6"/>
      <c r="B17" s="6" t="s">
        <v>36</v>
      </c>
      <c r="C17" s="8">
        <v>43223</v>
      </c>
      <c r="D17" s="18">
        <v>41.174999999999997</v>
      </c>
      <c r="E17" s="18">
        <v>72.86</v>
      </c>
      <c r="F17" s="18">
        <f t="shared" si="8"/>
        <v>3000.0104999999999</v>
      </c>
      <c r="G17" s="28">
        <v>82.81</v>
      </c>
      <c r="H17" s="18">
        <f t="shared" si="9"/>
        <v>3409.7017499999997</v>
      </c>
      <c r="I17" s="10">
        <f t="shared" si="10"/>
        <v>0.13656327202854793</v>
      </c>
      <c r="J17" s="10">
        <f t="shared" si="7"/>
        <v>5.2419709046744242E-2</v>
      </c>
      <c r="K17" s="10" t="str">
        <f>IFERROR(((#REF!+H17)-F17-M17)/F17,"")</f>
        <v/>
      </c>
      <c r="L17" s="11" t="str">
        <f>IFERROR(((#REF!+H17-M17)/F17)^(1/#REF!)-1,"")</f>
        <v/>
      </c>
      <c r="M17" s="21"/>
    </row>
    <row r="18" spans="1:13" outlineLevel="1">
      <c r="A18" s="6"/>
      <c r="B18" s="6" t="s">
        <v>34</v>
      </c>
      <c r="C18" s="8">
        <v>43231</v>
      </c>
      <c r="D18" s="18">
        <v>4.4969999999999999</v>
      </c>
      <c r="E18" s="18">
        <v>73.55</v>
      </c>
      <c r="F18" s="18">
        <f t="shared" si="8"/>
        <v>330.75434999999999</v>
      </c>
      <c r="G18" s="28">
        <v>82.81</v>
      </c>
      <c r="H18" s="18">
        <f t="shared" si="9"/>
        <v>372.39657</v>
      </c>
      <c r="I18" s="10">
        <f t="shared" si="10"/>
        <v>0.12590074779061869</v>
      </c>
      <c r="J18" s="10">
        <f t="shared" si="7"/>
        <v>5.725110663830209E-3</v>
      </c>
      <c r="K18" s="10" t="str">
        <f>IFERROR(((#REF!+H18)-F18-M18)/F18,"")</f>
        <v/>
      </c>
      <c r="L18" s="11" t="str">
        <f>IFERROR(((#REF!+H18-M18)/F18)^(1/#REF!)-1,"")</f>
        <v/>
      </c>
      <c r="M18" s="21"/>
    </row>
    <row r="19" spans="1:13" outlineLevel="1">
      <c r="A19" s="6"/>
      <c r="B19" s="6" t="s">
        <v>36</v>
      </c>
      <c r="C19" s="8">
        <v>43255</v>
      </c>
      <c r="D19" s="18">
        <v>40.475000000000001</v>
      </c>
      <c r="E19" s="18">
        <v>74.12</v>
      </c>
      <c r="F19" s="18">
        <f t="shared" si="8"/>
        <v>3000.0070000000005</v>
      </c>
      <c r="G19" s="28">
        <v>82.81</v>
      </c>
      <c r="H19" s="18">
        <f t="shared" si="9"/>
        <v>3351.7347500000001</v>
      </c>
      <c r="I19" s="10">
        <f t="shared" si="10"/>
        <v>0.11724230976794384</v>
      </c>
      <c r="J19" s="10">
        <f t="shared" si="7"/>
        <v>5.1528542165560978E-2</v>
      </c>
      <c r="K19" s="10" t="str">
        <f>IFERROR(((#REF!+H19)-F19-M19)/F19,"")</f>
        <v/>
      </c>
      <c r="L19" s="11" t="str">
        <f>IFERROR(((#REF!+H19-M19)/F19)^(1/#REF!)-1,"")</f>
        <v/>
      </c>
      <c r="M19" s="21"/>
    </row>
    <row r="20" spans="1:13" outlineLevel="1">
      <c r="A20" s="6"/>
      <c r="B20" s="6" t="s">
        <v>34</v>
      </c>
      <c r="C20" s="8">
        <v>43602</v>
      </c>
      <c r="D20" s="18">
        <v>2.6230000000000002</v>
      </c>
      <c r="E20" s="18">
        <v>77.3</v>
      </c>
      <c r="F20" s="18">
        <f t="shared" si="8"/>
        <v>202.75790000000001</v>
      </c>
      <c r="G20" s="28">
        <v>82.81</v>
      </c>
      <c r="H20" s="18">
        <f t="shared" si="9"/>
        <v>217.21063000000004</v>
      </c>
      <c r="I20" s="10">
        <f t="shared" si="10"/>
        <v>7.1280724450194122E-2</v>
      </c>
      <c r="J20" s="10">
        <f t="shared" si="7"/>
        <v>3.3393296133481525E-3</v>
      </c>
      <c r="K20" s="10" t="str">
        <f>IFERROR(((#REF!+H20)-F20-M20)/F20,"")</f>
        <v/>
      </c>
      <c r="L20" s="11" t="str">
        <f>IFERROR(((#REF!+H20-M20)/F20)^(1/#REF!)-1,"")</f>
        <v/>
      </c>
      <c r="M20" s="21"/>
    </row>
    <row r="21" spans="1:13" outlineLevel="1">
      <c r="A21" s="6"/>
      <c r="B21" s="6" t="s">
        <v>34</v>
      </c>
      <c r="C21" s="8">
        <v>43966</v>
      </c>
      <c r="D21" s="18">
        <v>0.89</v>
      </c>
      <c r="E21" s="18">
        <v>79.17</v>
      </c>
      <c r="F21" s="18">
        <f t="shared" si="8"/>
        <v>70.461300000000008</v>
      </c>
      <c r="G21" s="28">
        <v>82.81</v>
      </c>
      <c r="H21" s="18">
        <f t="shared" si="9"/>
        <v>73.700900000000004</v>
      </c>
      <c r="I21" s="10">
        <f t="shared" si="10"/>
        <v>4.597701149425288E-2</v>
      </c>
      <c r="J21" s="10">
        <f t="shared" si="7"/>
        <v>1.1330550346472952E-3</v>
      </c>
      <c r="K21" s="10" t="str">
        <f>IFERROR(((#REF!+H21)-F21-M21)/F21,"")</f>
        <v/>
      </c>
      <c r="L21" s="11" t="str">
        <f>IFERROR(((#REF!+H21-M21)/F21)^(1/#REF!)-1,"")</f>
        <v/>
      </c>
      <c r="M21" s="21"/>
    </row>
    <row r="22" spans="1:13" outlineLevel="1">
      <c r="A22" s="6"/>
      <c r="B22" s="6" t="s">
        <v>34</v>
      </c>
      <c r="C22" s="8">
        <v>44330</v>
      </c>
      <c r="D22" s="18">
        <v>0.76700000000000002</v>
      </c>
      <c r="E22" s="18">
        <v>91.95</v>
      </c>
      <c r="F22" s="18">
        <f t="shared" si="8"/>
        <v>70.525649999999999</v>
      </c>
      <c r="G22" s="28">
        <v>82.81</v>
      </c>
      <c r="H22" s="18">
        <f t="shared" si="9"/>
        <v>63.515270000000001</v>
      </c>
      <c r="I22" s="10">
        <f t="shared" si="10"/>
        <v>-9.9401848830886361E-2</v>
      </c>
      <c r="J22" s="10">
        <f t="shared" si="7"/>
        <v>9.7646428266794983E-4</v>
      </c>
      <c r="K22" s="10" t="str">
        <f>IFERROR(((#REF!+H22)-F22-M22)/F22,"")</f>
        <v/>
      </c>
      <c r="L22" s="11" t="str">
        <f>IFERROR(((#REF!+H22-M22)/F22)^(1/#REF!)-1,"")</f>
        <v/>
      </c>
      <c r="M22" s="21"/>
    </row>
    <row r="23" spans="1:13" outlineLevel="1">
      <c r="A23" s="6"/>
      <c r="B23" s="6" t="s">
        <v>34</v>
      </c>
      <c r="C23" s="8">
        <v>44694</v>
      </c>
      <c r="D23" s="18">
        <v>1.2549999999999999</v>
      </c>
      <c r="E23" s="18">
        <v>87.48</v>
      </c>
      <c r="F23" s="18">
        <f t="shared" si="8"/>
        <v>109.78739999999999</v>
      </c>
      <c r="G23" s="28">
        <v>82.81</v>
      </c>
      <c r="H23" s="18">
        <f t="shared" si="9"/>
        <v>103.92654999999999</v>
      </c>
      <c r="I23" s="10">
        <f t="shared" si="10"/>
        <v>-5.3383630544124386E-2</v>
      </c>
      <c r="J23" s="10">
        <f t="shared" si="7"/>
        <v>1.5977349084071407E-3</v>
      </c>
      <c r="K23" s="10" t="str">
        <f>IFERROR(((#REF!+H23)-F23-M23)/F23,"")</f>
        <v/>
      </c>
      <c r="L23" s="11" t="str">
        <f>IFERROR(((#REF!+H23-M23)/F23)^(1/#REF!)-1,"")</f>
        <v/>
      </c>
      <c r="M23" s="21"/>
    </row>
    <row r="24" spans="1:13" outlineLevel="1">
      <c r="A24" s="6"/>
      <c r="B24" s="7"/>
      <c r="C24" s="8"/>
      <c r="D24" s="16"/>
      <c r="E24" s="16"/>
      <c r="F24" s="18">
        <f t="shared" si="8"/>
        <v>0</v>
      </c>
      <c r="G24" s="28"/>
      <c r="H24" s="18">
        <f t="shared" si="9"/>
        <v>0</v>
      </c>
      <c r="I24" s="10" t="str">
        <f t="shared" si="10"/>
        <v/>
      </c>
      <c r="J24" s="10">
        <f t="shared" si="7"/>
        <v>0</v>
      </c>
      <c r="K24" s="10" t="str">
        <f>IFERROR(((#REF!+H24)-F24-M24)/F24,"")</f>
        <v/>
      </c>
      <c r="L24" s="11" t="str">
        <f>IFERROR(((#REF!+H24-M24)/F24)^(1/#REF!)-1,"")</f>
        <v/>
      </c>
      <c r="M24" s="21"/>
    </row>
    <row r="25" spans="1:13" outlineLevel="1">
      <c r="A25" s="6"/>
      <c r="B25" s="7"/>
      <c r="C25" s="8"/>
      <c r="D25" s="16"/>
      <c r="E25" s="16"/>
      <c r="F25" s="18">
        <f t="shared" si="4"/>
        <v>0</v>
      </c>
      <c r="G25" s="28"/>
      <c r="H25" s="18">
        <f t="shared" si="5"/>
        <v>0</v>
      </c>
      <c r="I25" s="10" t="str">
        <f t="shared" si="6"/>
        <v/>
      </c>
      <c r="J25" s="10">
        <f t="shared" si="7"/>
        <v>0</v>
      </c>
      <c r="K25" s="10" t="str">
        <f>IFERROR(((#REF!+H25)-F25-M25)/F25,"")</f>
        <v/>
      </c>
      <c r="L25" s="11" t="str">
        <f>IFERROR(((#REF!+H25-M25)/F25)^(1/#REF!)-1,"")</f>
        <v/>
      </c>
      <c r="M25" s="21"/>
    </row>
    <row r="26" spans="1:13" outlineLevel="1">
      <c r="A26" s="6"/>
      <c r="B26" s="7"/>
      <c r="C26" s="8"/>
      <c r="D26" s="16"/>
      <c r="E26" s="16"/>
      <c r="F26" s="18">
        <f t="shared" si="4"/>
        <v>0</v>
      </c>
      <c r="G26" s="28"/>
      <c r="H26" s="18">
        <f t="shared" si="5"/>
        <v>0</v>
      </c>
      <c r="I26" s="10" t="str">
        <f t="shared" si="6"/>
        <v/>
      </c>
      <c r="J26" s="10">
        <f t="shared" si="7"/>
        <v>0</v>
      </c>
      <c r="K26" s="10" t="str">
        <f>IFERROR(((#REF!+H26)-F26-M26)/F26,"")</f>
        <v/>
      </c>
      <c r="L26" s="11" t="str">
        <f>IFERROR(((#REF!+H26-M26)/F26)^(1/#REF!)-1,"")</f>
        <v/>
      </c>
      <c r="M26" s="21"/>
    </row>
    <row r="27" spans="1:13" outlineLevel="1">
      <c r="A27" s="6"/>
      <c r="B27" s="7"/>
      <c r="C27" s="8"/>
      <c r="D27" s="16"/>
      <c r="E27" s="16"/>
      <c r="F27" s="18">
        <f t="shared" si="4"/>
        <v>0</v>
      </c>
      <c r="G27" s="28"/>
      <c r="H27" s="18">
        <f t="shared" si="5"/>
        <v>0</v>
      </c>
      <c r="I27" s="10" t="str">
        <f t="shared" si="6"/>
        <v/>
      </c>
      <c r="J27" s="10">
        <f t="shared" si="7"/>
        <v>0</v>
      </c>
      <c r="K27" s="10" t="str">
        <f>IFERROR(((#REF!+H27)-F27-M27)/F27,"")</f>
        <v/>
      </c>
      <c r="L27" s="11" t="str">
        <f>IFERROR(((#REF!+H27-M27)/F27)^(1/#REF!)-1,"")</f>
        <v/>
      </c>
      <c r="M27" s="21"/>
    </row>
    <row r="28" spans="1:13" outlineLevel="1">
      <c r="A28" s="6"/>
      <c r="B28" s="7"/>
      <c r="C28" s="8"/>
      <c r="D28" s="16"/>
      <c r="E28" s="16"/>
      <c r="F28" s="18">
        <f t="shared" si="4"/>
        <v>0</v>
      </c>
      <c r="G28" s="28"/>
      <c r="H28" s="18">
        <f t="shared" si="5"/>
        <v>0</v>
      </c>
      <c r="I28" s="10" t="str">
        <f t="shared" si="6"/>
        <v/>
      </c>
      <c r="J28" s="10">
        <f t="shared" si="7"/>
        <v>0</v>
      </c>
      <c r="K28" s="10" t="str">
        <f>IFERROR(((#REF!+H28)-F28-M28)/F28,"")</f>
        <v/>
      </c>
      <c r="L28" s="11" t="str">
        <f>IFERROR(((#REF!+H28-M28)/F28)^(1/#REF!)-1,"")</f>
        <v/>
      </c>
      <c r="M28" s="21"/>
    </row>
    <row r="29" spans="1:13" outlineLevel="1">
      <c r="A29" s="6"/>
      <c r="B29" s="7"/>
      <c r="C29" s="8"/>
      <c r="D29" s="16"/>
      <c r="E29" s="16"/>
      <c r="F29" s="18">
        <f t="shared" si="4"/>
        <v>0</v>
      </c>
      <c r="G29" s="28"/>
      <c r="H29" s="18">
        <f t="shared" si="5"/>
        <v>0</v>
      </c>
      <c r="I29" s="10" t="str">
        <f t="shared" si="6"/>
        <v/>
      </c>
      <c r="J29" s="10">
        <f t="shared" si="7"/>
        <v>0</v>
      </c>
      <c r="K29" s="10" t="str">
        <f>IFERROR(((#REF!+H29)-F29-M29)/F29,"")</f>
        <v/>
      </c>
      <c r="L29" s="11" t="str">
        <f>IFERROR(((#REF!+H29-M29)/F29)^(1/#REF!)-1,"")</f>
        <v/>
      </c>
      <c r="M29" s="21"/>
    </row>
    <row r="30" spans="1:13" outlineLevel="1">
      <c r="A30" s="6"/>
      <c r="B30" s="7"/>
      <c r="C30" s="8"/>
      <c r="D30" s="16"/>
      <c r="E30" s="16"/>
      <c r="F30" s="18">
        <f t="shared" si="4"/>
        <v>0</v>
      </c>
      <c r="G30" s="28"/>
      <c r="H30" s="18">
        <f t="shared" si="5"/>
        <v>0</v>
      </c>
      <c r="I30" s="10" t="str">
        <f t="shared" si="6"/>
        <v/>
      </c>
      <c r="J30" s="10">
        <f t="shared" si="7"/>
        <v>0</v>
      </c>
      <c r="K30" s="10" t="str">
        <f>IFERROR(((#REF!+H30)-F30-M30)/F30,"")</f>
        <v/>
      </c>
      <c r="L30" s="11" t="str">
        <f>IFERROR(((#REF!+H30-M30)/F30)^(1/#REF!)-1,"")</f>
        <v/>
      </c>
      <c r="M30" s="21"/>
    </row>
    <row r="31" spans="1:13" outlineLevel="1">
      <c r="A31" s="6"/>
      <c r="B31" s="7"/>
      <c r="C31" s="8"/>
      <c r="D31" s="16"/>
      <c r="E31" s="16"/>
      <c r="F31" s="18">
        <f t="shared" si="4"/>
        <v>0</v>
      </c>
      <c r="G31" s="28"/>
      <c r="H31" s="18">
        <f t="shared" si="5"/>
        <v>0</v>
      </c>
      <c r="I31" s="10" t="str">
        <f t="shared" si="6"/>
        <v/>
      </c>
      <c r="J31" s="10">
        <f t="shared" si="7"/>
        <v>0</v>
      </c>
      <c r="K31" s="10" t="str">
        <f>IFERROR(((#REF!+H31)-F31-M31)/F31,"")</f>
        <v/>
      </c>
      <c r="L31" s="11" t="str">
        <f>IFERROR(((#REF!+H31-M31)/F31)^(1/#REF!)-1,"")</f>
        <v/>
      </c>
      <c r="M31" s="21"/>
    </row>
    <row r="32" spans="1:13" outlineLevel="1">
      <c r="A32" s="6"/>
      <c r="B32" s="7"/>
      <c r="C32" s="8"/>
      <c r="D32" s="16"/>
      <c r="E32" s="16"/>
      <c r="F32" s="18">
        <f t="shared" si="4"/>
        <v>0</v>
      </c>
      <c r="G32" s="28"/>
      <c r="H32" s="18">
        <f t="shared" si="5"/>
        <v>0</v>
      </c>
      <c r="I32" s="10" t="str">
        <f t="shared" si="6"/>
        <v/>
      </c>
      <c r="J32" s="10">
        <f t="shared" si="7"/>
        <v>0</v>
      </c>
      <c r="K32" s="10" t="str">
        <f>IFERROR(((#REF!+H32)-F32-M32)/F32,"")</f>
        <v/>
      </c>
      <c r="L32" s="11" t="str">
        <f>IFERROR(((#REF!+H32-M32)/F32)^(1/#REF!)-1,"")</f>
        <v/>
      </c>
      <c r="M32" s="21"/>
    </row>
    <row r="33" spans="1:13" outlineLevel="1">
      <c r="A33" s="6"/>
      <c r="B33" s="7"/>
      <c r="C33" s="8"/>
      <c r="D33" s="16"/>
      <c r="E33" s="16"/>
      <c r="F33" s="18">
        <f t="shared" si="4"/>
        <v>0</v>
      </c>
      <c r="G33" s="28"/>
      <c r="H33" s="18">
        <f t="shared" si="5"/>
        <v>0</v>
      </c>
      <c r="I33" s="10" t="str">
        <f t="shared" si="6"/>
        <v/>
      </c>
      <c r="J33" s="10">
        <f t="shared" si="7"/>
        <v>0</v>
      </c>
      <c r="K33" s="10" t="str">
        <f>IFERROR(((#REF!+H33)-F33-M33)/F33,"")</f>
        <v/>
      </c>
      <c r="L33" s="11" t="str">
        <f>IFERROR(((#REF!+H33-M33)/F33)^(1/#REF!)-1,"")</f>
        <v/>
      </c>
      <c r="M33" s="21"/>
    </row>
    <row r="34" spans="1:13" outlineLevel="1">
      <c r="A34" s="6"/>
      <c r="B34" s="7"/>
      <c r="C34" s="8"/>
      <c r="D34" s="16"/>
      <c r="E34" s="16"/>
      <c r="F34" s="18">
        <f t="shared" ref="F34" si="11">D34*E34</f>
        <v>0</v>
      </c>
      <c r="G34" s="28"/>
      <c r="H34" s="18">
        <f t="shared" ref="H34" si="12">D34*G34</f>
        <v>0</v>
      </c>
      <c r="I34" s="10" t="str">
        <f t="shared" ref="I34" si="13">IFERROR((G34-E34)/E34,"")</f>
        <v/>
      </c>
      <c r="J34" s="10">
        <f t="shared" si="7"/>
        <v>0</v>
      </c>
      <c r="K34" s="10" t="str">
        <f>IFERROR(((#REF!+H34)-F34-M34)/F34,"")</f>
        <v/>
      </c>
      <c r="L34" s="11" t="str">
        <f>IFERROR(((#REF!+H34-M34)/F34)^(1/#REF!)-1,"")</f>
        <v/>
      </c>
      <c r="M34" s="21"/>
    </row>
    <row r="35" spans="1:13" outlineLevel="1">
      <c r="A35" s="6"/>
      <c r="B35" s="7"/>
      <c r="C35" s="8"/>
      <c r="D35" s="16"/>
      <c r="E35" s="16"/>
      <c r="F35" s="18">
        <f t="shared" ref="F35" si="14">D35*E35</f>
        <v>0</v>
      </c>
      <c r="G35" s="28"/>
      <c r="H35" s="18">
        <f t="shared" ref="H35" si="15">D35*G35</f>
        <v>0</v>
      </c>
      <c r="I35" s="10" t="str">
        <f t="shared" ref="I35" si="16">IFERROR((G35-E35)/E35,"")</f>
        <v/>
      </c>
      <c r="J35" s="10">
        <f t="shared" si="7"/>
        <v>0</v>
      </c>
      <c r="K35" s="10" t="str">
        <f>IFERROR(((#REF!+H35)-F35-M35)/F35,"")</f>
        <v/>
      </c>
      <c r="L35" s="11" t="str">
        <f>IFERROR(((#REF!+H35-M35)/F35)^(1/#REF!)-1,"")</f>
        <v/>
      </c>
      <c r="M35" s="21"/>
    </row>
    <row r="36" spans="1:13" outlineLevel="1">
      <c r="A36" s="6"/>
      <c r="B36" s="7"/>
      <c r="C36" s="8"/>
      <c r="D36" s="16"/>
      <c r="E36" s="16"/>
      <c r="F36" s="18">
        <f t="shared" ref="F36" si="17">D36*E36</f>
        <v>0</v>
      </c>
      <c r="G36" s="28"/>
      <c r="H36" s="18">
        <f t="shared" ref="H36" si="18">D36*G36</f>
        <v>0</v>
      </c>
      <c r="I36" s="10" t="str">
        <f t="shared" ref="I36" si="19">IFERROR((G36-E36)/E36,"")</f>
        <v/>
      </c>
      <c r="J36" s="10">
        <f t="shared" ref="J36" si="20">IFERROR(H36/$H$38,"")</f>
        <v>0</v>
      </c>
      <c r="K36" s="10" t="str">
        <f>IFERROR(((#REF!+H36)-F36-M36)/F36,"")</f>
        <v/>
      </c>
      <c r="L36" s="11" t="str">
        <f>IFERROR(((#REF!+H36-M36)/F36)^(1/#REF!)-1,"")</f>
        <v/>
      </c>
      <c r="M36" s="21"/>
    </row>
    <row r="37" spans="1:13" ht="15" outlineLevel="1" thickBot="1">
      <c r="A37" s="6"/>
      <c r="B37" s="7"/>
      <c r="C37" s="8"/>
      <c r="D37" s="9"/>
      <c r="E37" s="7"/>
      <c r="F37" s="18">
        <f t="shared" ref="F37" si="21">D37*E37</f>
        <v>0</v>
      </c>
      <c r="G37" s="28"/>
      <c r="H37" s="18">
        <f t="shared" ref="H37" si="22">D37*G37</f>
        <v>0</v>
      </c>
      <c r="I37" s="10" t="str">
        <f t="shared" ref="I37" si="23">IFERROR((G37-E37)/E37,"")</f>
        <v/>
      </c>
      <c r="J37" s="10">
        <f>IFERROR(H37/$H$38,"")</f>
        <v>0</v>
      </c>
      <c r="K37" s="10" t="str">
        <f>IFERROR(((#REF!+H37)-F37-M37)/F37,"")</f>
        <v/>
      </c>
      <c r="L37" s="11" t="str">
        <f>IFERROR(((#REF!+H37-M37)/F37)^(1/#REF!)-1,"")</f>
        <v/>
      </c>
      <c r="M37" s="21"/>
    </row>
    <row r="38" spans="1:13" ht="15.75" thickBot="1">
      <c r="A38" s="12" t="s">
        <v>3</v>
      </c>
      <c r="B38" s="12"/>
      <c r="C38" s="12"/>
      <c r="D38" s="12"/>
      <c r="E38" s="12"/>
      <c r="F38" s="19">
        <f>SUM(F3:F37)</f>
        <v>55856.5792</v>
      </c>
      <c r="G38" s="24"/>
      <c r="H38" s="19">
        <f>SUM(H3:H37)</f>
        <v>65046.178470000006</v>
      </c>
      <c r="I38" s="13">
        <f>(H38-F38)/F38</f>
        <v>0.16452134021841433</v>
      </c>
      <c r="J38" s="13">
        <f>SUM(J3:J37)</f>
        <v>1.0000000000000002</v>
      </c>
      <c r="K38" s="13"/>
      <c r="L38" s="13"/>
      <c r="M38" s="20"/>
    </row>
    <row r="42" spans="1:13" ht="15">
      <c r="A42"/>
      <c r="B42"/>
      <c r="C42"/>
      <c r="D42"/>
      <c r="E42"/>
      <c r="G42"/>
      <c r="H42"/>
      <c r="I42"/>
      <c r="J42"/>
      <c r="K42"/>
    </row>
    <row r="43" spans="1:13" ht="15">
      <c r="G43" s="17"/>
      <c r="H43"/>
      <c r="I43"/>
      <c r="J43"/>
      <c r="K43"/>
    </row>
    <row r="44" spans="1:13" ht="15">
      <c r="G44" s="17"/>
      <c r="H44"/>
      <c r="I44"/>
      <c r="J44"/>
      <c r="K44"/>
    </row>
    <row r="45" spans="1:13" ht="15">
      <c r="G45" s="17"/>
      <c r="H45"/>
      <c r="I45"/>
      <c r="J45"/>
      <c r="K45"/>
    </row>
    <row r="46" spans="1:13" ht="15">
      <c r="G46" s="17"/>
      <c r="H46"/>
      <c r="I46"/>
      <c r="J46"/>
      <c r="K46"/>
    </row>
    <row r="47" spans="1:13" ht="15">
      <c r="G47" s="17"/>
      <c r="H47"/>
      <c r="I47"/>
      <c r="J47"/>
      <c r="K47"/>
    </row>
    <row r="48" spans="1:13" ht="15">
      <c r="G48" s="17"/>
      <c r="H48"/>
      <c r="I48"/>
      <c r="J48"/>
      <c r="K48"/>
    </row>
    <row r="49" spans="7:11" ht="15">
      <c r="G49" s="17"/>
      <c r="H49"/>
      <c r="I49"/>
      <c r="J49"/>
      <c r="K49"/>
    </row>
    <row r="50" spans="7:11" ht="15">
      <c r="G50" s="17"/>
      <c r="H50"/>
      <c r="I50"/>
      <c r="J50"/>
      <c r="K50"/>
    </row>
    <row r="51" spans="7:11" ht="15">
      <c r="G51" s="17"/>
      <c r="H51"/>
      <c r="I51"/>
      <c r="J51"/>
      <c r="K51"/>
    </row>
    <row r="52" spans="7:11" ht="15">
      <c r="G52" s="17"/>
      <c r="H52"/>
      <c r="I52"/>
      <c r="J52"/>
      <c r="K52"/>
    </row>
    <row r="53" spans="7:11" ht="15">
      <c r="G53" s="29"/>
      <c r="H53" s="30"/>
      <c r="I53" s="30"/>
      <c r="J53" s="30"/>
      <c r="K53" s="30"/>
    </row>
    <row r="54" spans="7:11" ht="15">
      <c r="G54" s="17"/>
      <c r="H54"/>
      <c r="I54"/>
      <c r="J54"/>
      <c r="K54"/>
    </row>
    <row r="55" spans="7:11" ht="15">
      <c r="G55" s="17"/>
      <c r="H55"/>
      <c r="I55"/>
      <c r="J55"/>
      <c r="K55"/>
    </row>
    <row r="56" spans="7:11" ht="15">
      <c r="G56" s="17"/>
      <c r="H56"/>
      <c r="I56"/>
      <c r="J56"/>
      <c r="K56"/>
    </row>
    <row r="57" spans="7:11" ht="15">
      <c r="G57" s="17"/>
      <c r="H57"/>
      <c r="I57"/>
      <c r="J57"/>
      <c r="K57"/>
    </row>
    <row r="58" spans="7:11" ht="15">
      <c r="G58" s="17"/>
      <c r="H58"/>
      <c r="I58"/>
      <c r="J58"/>
      <c r="K58"/>
    </row>
    <row r="59" spans="7:11" ht="15">
      <c r="G59" s="17"/>
      <c r="H59"/>
      <c r="I59"/>
      <c r="J59"/>
      <c r="K59"/>
    </row>
    <row r="60" spans="7:11" ht="15">
      <c r="G60" s="17"/>
      <c r="H60"/>
      <c r="I60"/>
      <c r="J60"/>
      <c r="K60"/>
    </row>
    <row r="61" spans="7:11" ht="15">
      <c r="G61" s="17"/>
      <c r="H61"/>
      <c r="I61"/>
      <c r="J61"/>
      <c r="K61"/>
    </row>
    <row r="62" spans="7:11" ht="15">
      <c r="G62" s="17"/>
      <c r="H62"/>
      <c r="I62"/>
      <c r="J62"/>
      <c r="K62"/>
    </row>
    <row r="63" spans="7:11" ht="15">
      <c r="G63" s="17"/>
      <c r="H63"/>
      <c r="I63"/>
      <c r="J63"/>
      <c r="K63"/>
    </row>
  </sheetData>
  <autoFilter ref="A2:M38" xr:uid="{00000000-0009-0000-0000-000000000000}"/>
  <conditionalFormatting sqref="I3 I37:I38 K38:L38">
    <cfRule type="cellIs" dxfId="29" priority="139" operator="lessThan">
      <formula>0</formula>
    </cfRule>
    <cfRule type="cellIs" dxfId="28" priority="140" operator="greaterThan">
      <formula>0</formula>
    </cfRule>
    <cfRule type="cellIs" dxfId="27" priority="141" operator="greaterThan">
      <formula>0</formula>
    </cfRule>
  </conditionalFormatting>
  <conditionalFormatting sqref="K34:K37 K3">
    <cfRule type="cellIs" dxfId="26" priority="136" operator="lessThan">
      <formula>0</formula>
    </cfRule>
    <cfRule type="cellIs" dxfId="25" priority="137" operator="greaterThan">
      <formula>0</formula>
    </cfRule>
    <cfRule type="cellIs" dxfId="24" priority="138" operator="greaterThan">
      <formula>0</formula>
    </cfRule>
  </conditionalFormatting>
  <conditionalFormatting sqref="L34:L37 L3">
    <cfRule type="cellIs" dxfId="23" priority="133" operator="lessThan">
      <formula>0</formula>
    </cfRule>
    <cfRule type="cellIs" dxfId="22" priority="134" operator="greaterThan">
      <formula>0</formula>
    </cfRule>
    <cfRule type="cellIs" dxfId="21" priority="135" operator="greaterThan">
      <formula>0</formula>
    </cfRule>
  </conditionalFormatting>
  <conditionalFormatting sqref="M38">
    <cfRule type="cellIs" dxfId="20" priority="112" operator="lessThan">
      <formula>0</formula>
    </cfRule>
    <cfRule type="cellIs" dxfId="19" priority="113" operator="greaterThan">
      <formula>0</formula>
    </cfRule>
    <cfRule type="cellIs" dxfId="18" priority="114" operator="greaterThan">
      <formula>0</formula>
    </cfRule>
  </conditionalFormatting>
  <conditionalFormatting sqref="I36">
    <cfRule type="cellIs" dxfId="17" priority="76" operator="lessThan">
      <formula>0</formula>
    </cfRule>
    <cfRule type="cellIs" dxfId="16" priority="77" operator="greaterThan">
      <formula>0</formula>
    </cfRule>
    <cfRule type="cellIs" dxfId="15" priority="78" operator="greaterThan">
      <formula>0</formula>
    </cfRule>
  </conditionalFormatting>
  <conditionalFormatting sqref="I34">
    <cfRule type="cellIs" dxfId="14" priority="52" operator="lessThan">
      <formula>0</formula>
    </cfRule>
    <cfRule type="cellIs" dxfId="13" priority="53" operator="greaterThan">
      <formula>0</formula>
    </cfRule>
    <cfRule type="cellIs" dxfId="12" priority="54" operator="greaterThan">
      <formula>0</formula>
    </cfRule>
  </conditionalFormatting>
  <conditionalFormatting sqref="I35">
    <cfRule type="cellIs" dxfId="11" priority="49" operator="lessThan">
      <formula>0</formula>
    </cfRule>
    <cfRule type="cellIs" dxfId="10" priority="50" operator="greaterThan">
      <formula>0</formula>
    </cfRule>
    <cfRule type="cellIs" dxfId="9" priority="51" operator="greaterThan">
      <formula>0</formula>
    </cfRule>
  </conditionalFormatting>
  <conditionalFormatting sqref="K4:K33">
    <cfRule type="cellIs" dxfId="8" priority="13" operator="lessThan">
      <formula>0</formula>
    </cfRule>
    <cfRule type="cellIs" dxfId="7" priority="14" operator="greaterThan">
      <formula>0</formula>
    </cfRule>
    <cfRule type="cellIs" dxfId="6" priority="15" operator="greaterThan">
      <formula>0</formula>
    </cfRule>
  </conditionalFormatting>
  <conditionalFormatting sqref="L4:L33">
    <cfRule type="cellIs" dxfId="5" priority="10" operator="lessThan">
      <formula>0</formula>
    </cfRule>
    <cfRule type="cellIs" dxfId="4" priority="11" operator="greaterThan">
      <formula>0</formula>
    </cfRule>
    <cfRule type="cellIs" dxfId="3" priority="12" operator="greaterThan">
      <formula>0</formula>
    </cfRule>
  </conditionalFormatting>
  <conditionalFormatting sqref="I4:I33">
    <cfRule type="cellIs" dxfId="2" priority="7" operator="lessThan">
      <formula>0</formula>
    </cfRule>
    <cfRule type="cellIs" dxfId="1" priority="8" operator="greaterThan">
      <formula>0</formula>
    </cfRule>
    <cfRule type="cellIs" dxfId="0" priority="9" operator="greaterThan">
      <formula>0</formula>
    </cfRule>
  </conditionalFormatting>
  <pageMargins left="0.7" right="0.7" top="0.78740157499999996" bottom="0.78740157499999996" header="0.3" footer="0.3"/>
  <pageSetup paperSize="9" orientation="portrait" horizontalDpi="4294967293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2"/>
  <dimension ref="A1:G22"/>
  <sheetViews>
    <sheetView workbookViewId="0">
      <selection activeCell="I24" sqref="I24"/>
    </sheetView>
  </sheetViews>
  <sheetFormatPr baseColWidth="10" defaultRowHeight="15"/>
  <cols>
    <col min="2" max="2" width="23.85546875" bestFit="1" customWidth="1"/>
    <col min="3" max="3" width="19.5703125" bestFit="1" customWidth="1"/>
  </cols>
  <sheetData>
    <row r="1" spans="1:7">
      <c r="A1" t="s">
        <v>26</v>
      </c>
      <c r="B1" t="s">
        <v>27</v>
      </c>
      <c r="C1" t="s">
        <v>28</v>
      </c>
      <c r="D1" t="s">
        <v>29</v>
      </c>
      <c r="E1" t="s">
        <v>30</v>
      </c>
      <c r="F1" t="s">
        <v>31</v>
      </c>
      <c r="G1" t="s">
        <v>32</v>
      </c>
    </row>
    <row r="2" spans="1:7">
      <c r="A2" s="17">
        <v>44694</v>
      </c>
      <c r="B2" t="s">
        <v>33</v>
      </c>
      <c r="C2" t="s">
        <v>34</v>
      </c>
      <c r="D2">
        <v>87.48</v>
      </c>
      <c r="E2">
        <v>1.2549999999999999</v>
      </c>
      <c r="F2">
        <v>109.79</v>
      </c>
      <c r="G2" t="s">
        <v>35</v>
      </c>
    </row>
    <row r="3" spans="1:7">
      <c r="A3" s="17">
        <v>44330</v>
      </c>
      <c r="B3" t="s">
        <v>33</v>
      </c>
      <c r="C3" t="s">
        <v>34</v>
      </c>
      <c r="D3">
        <v>91.95</v>
      </c>
      <c r="E3">
        <v>0.76700000000000002</v>
      </c>
      <c r="F3">
        <v>70.510000000000005</v>
      </c>
      <c r="G3" t="s">
        <v>35</v>
      </c>
    </row>
    <row r="4" spans="1:7">
      <c r="A4" s="17">
        <v>43966</v>
      </c>
      <c r="B4" t="s">
        <v>33</v>
      </c>
      <c r="C4" t="s">
        <v>34</v>
      </c>
      <c r="D4">
        <v>79.17</v>
      </c>
      <c r="E4">
        <v>0.89</v>
      </c>
      <c r="F4">
        <v>70.430000000000007</v>
      </c>
      <c r="G4" t="s">
        <v>35</v>
      </c>
    </row>
    <row r="5" spans="1:7">
      <c r="A5" s="17">
        <v>43602</v>
      </c>
      <c r="B5" t="s">
        <v>33</v>
      </c>
      <c r="C5" t="s">
        <v>34</v>
      </c>
      <c r="D5">
        <v>77.3</v>
      </c>
      <c r="E5">
        <v>2.6230000000000002</v>
      </c>
      <c r="F5">
        <v>202.79</v>
      </c>
      <c r="G5" t="s">
        <v>35</v>
      </c>
    </row>
    <row r="6" spans="1:7">
      <c r="A6" s="17">
        <v>43255</v>
      </c>
      <c r="B6" t="s">
        <v>33</v>
      </c>
      <c r="C6" t="s">
        <v>36</v>
      </c>
      <c r="D6">
        <v>74.12</v>
      </c>
      <c r="E6">
        <v>40.475000000000001</v>
      </c>
      <c r="F6">
        <v>3000</v>
      </c>
      <c r="G6" t="s">
        <v>35</v>
      </c>
    </row>
    <row r="7" spans="1:7">
      <c r="A7" s="17">
        <v>43231</v>
      </c>
      <c r="B7" t="s">
        <v>33</v>
      </c>
      <c r="C7" t="s">
        <v>34</v>
      </c>
      <c r="D7">
        <v>73.55</v>
      </c>
      <c r="E7">
        <v>4.4969999999999999</v>
      </c>
      <c r="F7">
        <v>330.74</v>
      </c>
      <c r="G7" t="s">
        <v>35</v>
      </c>
    </row>
    <row r="8" spans="1:7">
      <c r="A8" s="17">
        <v>43223</v>
      </c>
      <c r="B8" t="s">
        <v>33</v>
      </c>
      <c r="C8" t="s">
        <v>36</v>
      </c>
      <c r="D8">
        <v>72.86</v>
      </c>
      <c r="E8">
        <v>41.174999999999997</v>
      </c>
      <c r="F8">
        <v>3000</v>
      </c>
      <c r="G8" t="s">
        <v>35</v>
      </c>
    </row>
    <row r="9" spans="1:7">
      <c r="A9" s="17">
        <v>43194</v>
      </c>
      <c r="B9" t="s">
        <v>33</v>
      </c>
      <c r="C9" t="s">
        <v>36</v>
      </c>
      <c r="D9">
        <v>70.73</v>
      </c>
      <c r="E9">
        <v>42.414999999999999</v>
      </c>
      <c r="F9">
        <v>3000</v>
      </c>
      <c r="G9" t="s">
        <v>35</v>
      </c>
    </row>
    <row r="10" spans="1:7">
      <c r="A10" s="17">
        <v>43161</v>
      </c>
      <c r="B10" t="s">
        <v>33</v>
      </c>
      <c r="C10" t="s">
        <v>36</v>
      </c>
      <c r="D10">
        <v>71.739999999999995</v>
      </c>
      <c r="E10">
        <v>41.817999999999998</v>
      </c>
      <c r="F10">
        <v>3000</v>
      </c>
      <c r="G10" t="s">
        <v>35</v>
      </c>
    </row>
    <row r="11" spans="1:7">
      <c r="A11" s="17">
        <v>43133</v>
      </c>
      <c r="B11" t="s">
        <v>33</v>
      </c>
      <c r="C11" t="s">
        <v>36</v>
      </c>
      <c r="D11">
        <v>73.44</v>
      </c>
      <c r="E11">
        <v>40.85</v>
      </c>
      <c r="F11">
        <v>3000</v>
      </c>
      <c r="G11" t="s">
        <v>35</v>
      </c>
    </row>
    <row r="12" spans="1:7">
      <c r="A12" s="17">
        <v>43105</v>
      </c>
      <c r="B12" t="s">
        <v>33</v>
      </c>
      <c r="C12" t="s">
        <v>37</v>
      </c>
      <c r="D12">
        <v>0</v>
      </c>
      <c r="E12">
        <v>0</v>
      </c>
      <c r="F12">
        <v>0</v>
      </c>
      <c r="G12" t="s">
        <v>35</v>
      </c>
    </row>
    <row r="13" spans="1:7">
      <c r="A13" s="17">
        <v>43104</v>
      </c>
      <c r="B13" t="s">
        <v>33</v>
      </c>
      <c r="C13" t="s">
        <v>36</v>
      </c>
      <c r="D13">
        <v>73.260000000000005</v>
      </c>
      <c r="E13">
        <v>136.5</v>
      </c>
      <c r="F13">
        <v>10000</v>
      </c>
      <c r="G13" t="s">
        <v>35</v>
      </c>
    </row>
    <row r="14" spans="1:7">
      <c r="A14" s="17">
        <v>43103</v>
      </c>
      <c r="B14" t="s">
        <v>33</v>
      </c>
      <c r="C14" t="s">
        <v>36</v>
      </c>
      <c r="D14">
        <v>72.77</v>
      </c>
      <c r="E14">
        <v>41.225999999999999</v>
      </c>
      <c r="F14">
        <v>3000</v>
      </c>
      <c r="G14" t="s">
        <v>35</v>
      </c>
    </row>
    <row r="15" spans="1:7">
      <c r="A15" s="17">
        <v>43073</v>
      </c>
      <c r="B15" t="s">
        <v>33</v>
      </c>
      <c r="C15" t="s">
        <v>36</v>
      </c>
      <c r="D15">
        <v>73.010000000000005</v>
      </c>
      <c r="E15">
        <v>41.09</v>
      </c>
      <c r="F15">
        <v>3000</v>
      </c>
      <c r="G15" t="s">
        <v>35</v>
      </c>
    </row>
    <row r="16" spans="1:7">
      <c r="A16" s="17">
        <v>43041</v>
      </c>
      <c r="B16" t="s">
        <v>33</v>
      </c>
      <c r="C16" t="s">
        <v>36</v>
      </c>
      <c r="D16">
        <v>74.290000000000006</v>
      </c>
      <c r="E16">
        <v>40.381999999999998</v>
      </c>
      <c r="F16">
        <v>3000</v>
      </c>
      <c r="G16" t="s">
        <v>35</v>
      </c>
    </row>
    <row r="17" spans="1:7">
      <c r="A17" s="17">
        <v>43012</v>
      </c>
      <c r="B17" t="s">
        <v>33</v>
      </c>
      <c r="C17" t="s">
        <v>36</v>
      </c>
      <c r="D17">
        <v>72.849999999999994</v>
      </c>
      <c r="E17">
        <v>41.180999999999997</v>
      </c>
      <c r="F17">
        <v>3000</v>
      </c>
      <c r="G17" t="s">
        <v>35</v>
      </c>
    </row>
    <row r="18" spans="1:7">
      <c r="A18" s="17">
        <v>42982</v>
      </c>
      <c r="B18" t="s">
        <v>33</v>
      </c>
      <c r="C18" t="s">
        <v>36</v>
      </c>
      <c r="D18">
        <v>71.41</v>
      </c>
      <c r="E18">
        <v>42.011000000000003</v>
      </c>
      <c r="F18">
        <v>3000</v>
      </c>
      <c r="G18" t="s">
        <v>35</v>
      </c>
    </row>
    <row r="19" spans="1:7">
      <c r="A19" s="17">
        <v>42867</v>
      </c>
      <c r="B19" t="s">
        <v>33</v>
      </c>
      <c r="C19" t="s">
        <v>34</v>
      </c>
      <c r="D19">
        <v>74.2</v>
      </c>
      <c r="E19">
        <v>0.30499999999999999</v>
      </c>
      <c r="F19">
        <v>22.6</v>
      </c>
      <c r="G19" t="s">
        <v>35</v>
      </c>
    </row>
    <row r="20" spans="1:7">
      <c r="A20" s="17">
        <v>42503</v>
      </c>
      <c r="B20" t="s">
        <v>33</v>
      </c>
      <c r="C20" t="s">
        <v>34</v>
      </c>
      <c r="D20">
        <v>65.209999999999994</v>
      </c>
      <c r="E20">
        <v>0.311</v>
      </c>
      <c r="F20">
        <v>20.309999999999999</v>
      </c>
      <c r="G20" t="s">
        <v>35</v>
      </c>
    </row>
    <row r="21" spans="1:7">
      <c r="A21" s="17">
        <v>42139</v>
      </c>
      <c r="B21" t="s">
        <v>33</v>
      </c>
      <c r="C21" t="s">
        <v>34</v>
      </c>
      <c r="D21">
        <v>69.239999999999995</v>
      </c>
      <c r="E21">
        <v>0.42299999999999999</v>
      </c>
      <c r="F21">
        <v>29.29</v>
      </c>
      <c r="G21" t="s">
        <v>35</v>
      </c>
    </row>
    <row r="22" spans="1:7">
      <c r="A22" s="17">
        <v>42027</v>
      </c>
      <c r="B22" t="s">
        <v>33</v>
      </c>
      <c r="C22" t="s">
        <v>36</v>
      </c>
      <c r="D22">
        <v>66.58</v>
      </c>
      <c r="E22">
        <v>225.29300000000001</v>
      </c>
      <c r="F22">
        <v>15000</v>
      </c>
      <c r="G22" t="s">
        <v>35</v>
      </c>
    </row>
  </sheetData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3"/>
  <dimension ref="A1:J30"/>
  <sheetViews>
    <sheetView workbookViewId="0">
      <selection activeCell="A2" sqref="A2:XFD3"/>
    </sheetView>
  </sheetViews>
  <sheetFormatPr baseColWidth="10" defaultRowHeight="15"/>
  <cols>
    <col min="2" max="2" width="14.7109375" style="25" bestFit="1" customWidth="1"/>
    <col min="3" max="3" width="11.42578125" style="25"/>
    <col min="4" max="4" width="14" bestFit="1" customWidth="1"/>
    <col min="6" max="6" width="12.5703125" style="26" bestFit="1" customWidth="1"/>
    <col min="7" max="7" width="13.42578125" style="26" customWidth="1"/>
    <col min="8" max="8" width="11.42578125" style="25"/>
  </cols>
  <sheetData>
    <row r="1" spans="1:10">
      <c r="A1" t="s">
        <v>17</v>
      </c>
      <c r="B1" s="25" t="s">
        <v>18</v>
      </c>
      <c r="C1" s="25" t="s">
        <v>19</v>
      </c>
      <c r="D1" t="s">
        <v>20</v>
      </c>
      <c r="E1" t="s">
        <v>21</v>
      </c>
      <c r="F1" s="26" t="s">
        <v>1</v>
      </c>
      <c r="G1" s="26" t="s">
        <v>22</v>
      </c>
      <c r="H1" s="25" t="s">
        <v>23</v>
      </c>
    </row>
    <row r="5" spans="1:10">
      <c r="B5"/>
      <c r="D5" s="17"/>
      <c r="F5"/>
      <c r="H5" s="26"/>
      <c r="I5" s="25"/>
      <c r="J5" s="27"/>
    </row>
    <row r="6" spans="1:10">
      <c r="B6"/>
      <c r="D6" s="17"/>
      <c r="F6"/>
      <c r="H6" s="26"/>
      <c r="I6" s="25"/>
      <c r="J6" s="27"/>
    </row>
    <row r="7" spans="1:10">
      <c r="B7"/>
      <c r="D7" s="17"/>
      <c r="F7"/>
      <c r="H7" s="26"/>
      <c r="I7" s="25"/>
      <c r="J7" s="27"/>
    </row>
    <row r="8" spans="1:10">
      <c r="B8"/>
      <c r="D8" s="17"/>
      <c r="F8"/>
      <c r="H8" s="26"/>
      <c r="I8" s="25"/>
      <c r="J8" s="27"/>
    </row>
    <row r="9" spans="1:10">
      <c r="B9"/>
      <c r="D9" s="17"/>
      <c r="F9"/>
      <c r="H9" s="26"/>
      <c r="I9" s="25"/>
      <c r="J9" s="27"/>
    </row>
    <row r="10" spans="1:10">
      <c r="B10"/>
      <c r="D10" s="17"/>
      <c r="F10"/>
      <c r="H10" s="26"/>
      <c r="I10" s="25"/>
      <c r="J10" s="27"/>
    </row>
    <row r="11" spans="1:10">
      <c r="B11"/>
      <c r="D11" s="17"/>
      <c r="F11"/>
      <c r="H11" s="26"/>
      <c r="I11" s="25"/>
      <c r="J11" s="27"/>
    </row>
    <row r="12" spans="1:10">
      <c r="B12"/>
      <c r="D12" s="17"/>
      <c r="F12"/>
      <c r="H12" s="26"/>
      <c r="I12" s="25"/>
      <c r="J12" s="27"/>
    </row>
    <row r="13" spans="1:10">
      <c r="C13" s="17"/>
      <c r="J13" s="26"/>
    </row>
    <row r="21" spans="3:10">
      <c r="C21" s="17"/>
    </row>
    <row r="22" spans="3:10">
      <c r="C22" s="17"/>
    </row>
    <row r="23" spans="3:10">
      <c r="C23" s="17"/>
      <c r="I23" s="27"/>
    </row>
    <row r="24" spans="3:10">
      <c r="C24" s="17"/>
      <c r="I24" s="27"/>
    </row>
    <row r="25" spans="3:10">
      <c r="C25" s="17"/>
      <c r="I25" s="27"/>
    </row>
    <row r="26" spans="3:10">
      <c r="C26" s="17"/>
      <c r="I26" s="27"/>
    </row>
    <row r="27" spans="3:10">
      <c r="C27" s="17"/>
      <c r="I27" s="27"/>
    </row>
    <row r="28" spans="3:10">
      <c r="C28" s="17"/>
      <c r="I28" s="27"/>
    </row>
    <row r="29" spans="3:10">
      <c r="C29" s="17"/>
      <c r="I29" s="27"/>
    </row>
    <row r="30" spans="3:10">
      <c r="J30" s="26"/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Portfoliocockpit</vt:lpstr>
      <vt:lpstr>Angaben von UI</vt:lpstr>
      <vt:lpstr>Nebenr_Verkauf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Wester</cp:lastModifiedBy>
  <dcterms:created xsi:type="dcterms:W3CDTF">2016-09-09T19:46:21Z</dcterms:created>
  <dcterms:modified xsi:type="dcterms:W3CDTF">2022-10-15T16:57:43Z</dcterms:modified>
</cp:coreProperties>
</file>