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\Documents\Finanzielles\Illiquides\1  LBS BauSp\Wüstenrot\"/>
    </mc:Choice>
  </mc:AlternateContent>
  <xr:revisionPtr revIDLastSave="0" documentId="8_{83225AFA-95B2-49D3-9A32-A0169D2E6F1F}" xr6:coauthVersionLast="47" xr6:coauthVersionMax="47" xr10:uidLastSave="{00000000-0000-0000-0000-000000000000}"/>
  <bookViews>
    <workbookView xWindow="720" yWindow="645" windowWidth="22005" windowHeight="14535" tabRatio="563" xr2:uid="{00000000-000D-0000-FFFF-FFFF00000000}"/>
  </bookViews>
  <sheets>
    <sheet name="D 2020 P" sheetId="9" r:id="rId1"/>
    <sheet name="D 2020 P (13y)" sheetId="10" r:id="rId2"/>
  </sheets>
  <calcPr calcId="181029"/>
</workbook>
</file>

<file path=xl/calcChain.xml><?xml version="1.0" encoding="utf-8"?>
<calcChain xmlns="http://schemas.openxmlformats.org/spreadsheetml/2006/main">
  <c r="L10" i="10" l="1"/>
  <c r="L11" i="10" s="1"/>
  <c r="L12" i="10" s="1"/>
  <c r="L13" i="10" s="1"/>
  <c r="L14" i="10" s="1"/>
  <c r="L15" i="10" s="1"/>
  <c r="L16" i="10" s="1"/>
  <c r="L17" i="10" s="1"/>
  <c r="L18" i="10" s="1"/>
  <c r="L19" i="10" s="1"/>
  <c r="L20" i="10" s="1"/>
  <c r="L21" i="10" s="1"/>
  <c r="L22" i="10" s="1"/>
  <c r="L23" i="10" s="1"/>
  <c r="L24" i="10" s="1"/>
  <c r="L25" i="10" s="1"/>
  <c r="L26" i="10" s="1"/>
  <c r="L27" i="10" s="1"/>
  <c r="L28" i="10" s="1"/>
  <c r="L29" i="10" s="1"/>
  <c r="L30" i="10" s="1"/>
  <c r="L31" i="10" s="1"/>
  <c r="L32" i="10" s="1"/>
  <c r="L33" i="10" s="1"/>
  <c r="L34" i="10" s="1"/>
  <c r="L35" i="10" s="1"/>
  <c r="L36" i="10" s="1"/>
  <c r="L37" i="10" s="1"/>
  <c r="L38" i="10" s="1"/>
  <c r="L39" i="10" s="1"/>
  <c r="L40" i="10" s="1"/>
  <c r="L41" i="10" s="1"/>
  <c r="L42" i="10" s="1"/>
  <c r="L43" i="10" s="1"/>
  <c r="L44" i="10" s="1"/>
  <c r="L45" i="10" s="1"/>
  <c r="L46" i="10" s="1"/>
  <c r="L47" i="10" s="1"/>
  <c r="L48" i="10" s="1"/>
  <c r="L49" i="10" s="1"/>
  <c r="L50" i="10" s="1"/>
  <c r="L51" i="10" s="1"/>
  <c r="L52" i="10" s="1"/>
  <c r="L53" i="10" s="1"/>
  <c r="L54" i="10" s="1"/>
  <c r="L55" i="10" s="1"/>
  <c r="L56" i="10" s="1"/>
  <c r="L57" i="10" s="1"/>
  <c r="L58" i="10" s="1"/>
  <c r="L59" i="10" s="1"/>
  <c r="L60" i="10" s="1"/>
  <c r="L61" i="10" s="1"/>
  <c r="L62" i="10" s="1"/>
  <c r="L63" i="10" s="1"/>
  <c r="L64" i="10" s="1"/>
  <c r="L65" i="10" s="1"/>
  <c r="L66" i="10" s="1"/>
  <c r="L67" i="10" s="1"/>
  <c r="L68" i="10" s="1"/>
  <c r="L69" i="10" s="1"/>
  <c r="L70" i="10" s="1"/>
  <c r="L71" i="10" s="1"/>
  <c r="L72" i="10" s="1"/>
  <c r="L73" i="10" s="1"/>
  <c r="L74" i="10" s="1"/>
  <c r="L75" i="10" s="1"/>
  <c r="L76" i="10" s="1"/>
  <c r="L77" i="10" s="1"/>
  <c r="L78" i="10" s="1"/>
  <c r="L79" i="10" s="1"/>
  <c r="L80" i="10" s="1"/>
  <c r="L81" i="10" s="1"/>
  <c r="L82" i="10" s="1"/>
  <c r="L83" i="10" s="1"/>
  <c r="L84" i="10" s="1"/>
  <c r="L85" i="10" s="1"/>
  <c r="L86" i="10" s="1"/>
  <c r="L87" i="10" s="1"/>
  <c r="L88" i="10" s="1"/>
  <c r="L89" i="10" s="1"/>
  <c r="L90" i="10" s="1"/>
  <c r="L91" i="10" s="1"/>
  <c r="L92" i="10" s="1"/>
  <c r="L93" i="10" s="1"/>
  <c r="L94" i="10" s="1"/>
  <c r="L95" i="10" s="1"/>
  <c r="L96" i="10" s="1"/>
  <c r="L97" i="10" s="1"/>
  <c r="L98" i="10" s="1"/>
  <c r="L99" i="10" s="1"/>
  <c r="L100" i="10" s="1"/>
  <c r="L101" i="10" s="1"/>
  <c r="L102" i="10" s="1"/>
  <c r="L103" i="10" s="1"/>
  <c r="L104" i="10" s="1"/>
  <c r="L105" i="10" s="1"/>
  <c r="L106" i="10" s="1"/>
  <c r="L107" i="10" s="1"/>
  <c r="L108" i="10" s="1"/>
  <c r="L109" i="10" s="1"/>
  <c r="L110" i="10" s="1"/>
  <c r="L111" i="10" s="1"/>
  <c r="L112" i="10" s="1"/>
  <c r="L113" i="10" s="1"/>
  <c r="L114" i="10" s="1"/>
  <c r="L115" i="10" s="1"/>
  <c r="L116" i="10" s="1"/>
  <c r="L117" i="10" s="1"/>
  <c r="L118" i="10" s="1"/>
  <c r="L119" i="10" s="1"/>
  <c r="L120" i="10" s="1"/>
  <c r="L121" i="10" s="1"/>
  <c r="L122" i="10" s="1"/>
  <c r="L123" i="10" s="1"/>
  <c r="L124" i="10" s="1"/>
  <c r="L125" i="10" s="1"/>
  <c r="L126" i="10" s="1"/>
  <c r="L127" i="10" s="1"/>
  <c r="L128" i="10" s="1"/>
  <c r="L129" i="10" s="1"/>
  <c r="L130" i="10" s="1"/>
  <c r="L131" i="10" s="1"/>
  <c r="L132" i="10" s="1"/>
  <c r="L133" i="10" s="1"/>
  <c r="L134" i="10" s="1"/>
  <c r="L135" i="10" s="1"/>
  <c r="L136" i="10" s="1"/>
  <c r="L137" i="10" s="1"/>
  <c r="L138" i="10" s="1"/>
  <c r="L139" i="10" s="1"/>
  <c r="L140" i="10" s="1"/>
  <c r="L141" i="10" s="1"/>
  <c r="L142" i="10" s="1"/>
  <c r="L143" i="10" s="1"/>
  <c r="L144" i="10" s="1"/>
  <c r="L145" i="10" s="1"/>
  <c r="L146" i="10" s="1"/>
  <c r="L147" i="10" s="1"/>
  <c r="L148" i="10" s="1"/>
  <c r="L149" i="10" s="1"/>
  <c r="L150" i="10" s="1"/>
  <c r="L151" i="10" s="1"/>
  <c r="L152" i="10" s="1"/>
  <c r="L153" i="10" s="1"/>
  <c r="L154" i="10" s="1"/>
  <c r="L155" i="10" s="1"/>
  <c r="L156" i="10" s="1"/>
  <c r="L157" i="10" s="1"/>
  <c r="L158" i="10" s="1"/>
  <c r="L159" i="10" s="1"/>
  <c r="L160" i="10" s="1"/>
  <c r="L161" i="10" s="1"/>
  <c r="L162" i="10" s="1"/>
  <c r="L163" i="10" s="1"/>
  <c r="L164" i="10" s="1"/>
  <c r="L165" i="10" s="1"/>
  <c r="L166" i="10" s="1"/>
  <c r="L167" i="10" s="1"/>
  <c r="L168" i="10" s="1"/>
  <c r="L169" i="10" s="1"/>
  <c r="L170" i="10" s="1"/>
  <c r="L171" i="10" s="1"/>
  <c r="L172" i="10" s="1"/>
  <c r="L173" i="10" s="1"/>
  <c r="L174" i="10" s="1"/>
  <c r="L175" i="10" s="1"/>
  <c r="L176" i="10" s="1"/>
  <c r="L177" i="10" s="1"/>
  <c r="L178" i="10" s="1"/>
  <c r="L179" i="10" s="1"/>
  <c r="L180" i="10" s="1"/>
  <c r="L181" i="10" s="1"/>
  <c r="L182" i="10" s="1"/>
  <c r="L183" i="10" s="1"/>
  <c r="L184" i="10" s="1"/>
  <c r="L185" i="10" s="1"/>
  <c r="L186" i="10" s="1"/>
  <c r="L187" i="10" s="1"/>
  <c r="L188" i="10" s="1"/>
  <c r="L189" i="10" s="1"/>
  <c r="L190" i="10" s="1"/>
  <c r="L191" i="10" s="1"/>
  <c r="B10" i="10"/>
  <c r="D10" i="10" s="1"/>
  <c r="G9" i="10"/>
  <c r="F9" i="10"/>
  <c r="D9" i="10"/>
  <c r="M6" i="10"/>
  <c r="M5" i="10"/>
  <c r="C4" i="10"/>
  <c r="C3" i="10"/>
  <c r="H2" i="10"/>
  <c r="E9" i="9"/>
  <c r="D9" i="9"/>
  <c r="B10" i="9"/>
  <c r="D10" i="9" s="1"/>
  <c r="H2" i="9"/>
  <c r="C3" i="9"/>
  <c r="M6" i="9"/>
  <c r="M5" i="9"/>
  <c r="C4" i="9"/>
  <c r="G10" i="10" l="1"/>
  <c r="H10" i="10"/>
  <c r="I10" i="10" s="1"/>
  <c r="H9" i="10"/>
  <c r="E9" i="10"/>
  <c r="E10" i="10" s="1"/>
  <c r="I9" i="10"/>
  <c r="J9" i="10" s="1"/>
  <c r="F10" i="10"/>
  <c r="B11" i="10"/>
  <c r="B11" i="9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H9" i="9"/>
  <c r="I9" i="9" s="1"/>
  <c r="F9" i="9"/>
  <c r="G9" i="9"/>
  <c r="J10" i="10" l="1"/>
  <c r="B12" i="10"/>
  <c r="D11" i="10"/>
  <c r="E11" i="10" s="1"/>
  <c r="D11" i="9"/>
  <c r="D12" i="9" s="1"/>
  <c r="B158" i="9"/>
  <c r="B159" i="9" s="1"/>
  <c r="B160" i="9" s="1"/>
  <c r="J9" i="9"/>
  <c r="F10" i="9"/>
  <c r="G10" i="9"/>
  <c r="H10" i="9"/>
  <c r="I10" i="9" s="1"/>
  <c r="E10" i="9"/>
  <c r="B13" i="10" l="1"/>
  <c r="G11" i="10"/>
  <c r="H11" i="10"/>
  <c r="I11" i="10" s="1"/>
  <c r="D12" i="10"/>
  <c r="F11" i="10"/>
  <c r="B161" i="9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L10" i="9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  <c r="L44" i="9" s="1"/>
  <c r="L45" i="9" s="1"/>
  <c r="L46" i="9" s="1"/>
  <c r="L47" i="9" s="1"/>
  <c r="L48" i="9" s="1"/>
  <c r="L49" i="9" s="1"/>
  <c r="L50" i="9" s="1"/>
  <c r="L51" i="9" s="1"/>
  <c r="L52" i="9" s="1"/>
  <c r="L53" i="9" s="1"/>
  <c r="L54" i="9" s="1"/>
  <c r="L55" i="9" s="1"/>
  <c r="L56" i="9" s="1"/>
  <c r="L57" i="9" s="1"/>
  <c r="L58" i="9" s="1"/>
  <c r="L59" i="9" s="1"/>
  <c r="L60" i="9" s="1"/>
  <c r="L61" i="9" s="1"/>
  <c r="L62" i="9" s="1"/>
  <c r="L63" i="9" s="1"/>
  <c r="L64" i="9" s="1"/>
  <c r="L65" i="9" s="1"/>
  <c r="L66" i="9" s="1"/>
  <c r="L67" i="9" s="1"/>
  <c r="L68" i="9" s="1"/>
  <c r="L69" i="9" s="1"/>
  <c r="L70" i="9" s="1"/>
  <c r="L71" i="9" s="1"/>
  <c r="L72" i="9" s="1"/>
  <c r="L73" i="9" s="1"/>
  <c r="L74" i="9" s="1"/>
  <c r="L75" i="9" s="1"/>
  <c r="L76" i="9" s="1"/>
  <c r="L77" i="9" s="1"/>
  <c r="L78" i="9" s="1"/>
  <c r="L79" i="9" s="1"/>
  <c r="L80" i="9" s="1"/>
  <c r="L81" i="9" s="1"/>
  <c r="L82" i="9" s="1"/>
  <c r="L83" i="9" s="1"/>
  <c r="L84" i="9" s="1"/>
  <c r="L85" i="9" s="1"/>
  <c r="L86" i="9" s="1"/>
  <c r="L87" i="9" s="1"/>
  <c r="L88" i="9" s="1"/>
  <c r="L89" i="9" s="1"/>
  <c r="L90" i="9" s="1"/>
  <c r="L91" i="9" s="1"/>
  <c r="L92" i="9" s="1"/>
  <c r="L93" i="9" s="1"/>
  <c r="L94" i="9" s="1"/>
  <c r="L95" i="9" s="1"/>
  <c r="L96" i="9" s="1"/>
  <c r="L97" i="9" s="1"/>
  <c r="L98" i="9" s="1"/>
  <c r="L99" i="9" s="1"/>
  <c r="L100" i="9" s="1"/>
  <c r="L101" i="9" s="1"/>
  <c r="L102" i="9" s="1"/>
  <c r="L103" i="9" s="1"/>
  <c r="L104" i="9" s="1"/>
  <c r="L105" i="9" s="1"/>
  <c r="L106" i="9" s="1"/>
  <c r="L107" i="9" s="1"/>
  <c r="L108" i="9" s="1"/>
  <c r="L109" i="9" s="1"/>
  <c r="L110" i="9" s="1"/>
  <c r="L111" i="9" s="1"/>
  <c r="L112" i="9" s="1"/>
  <c r="L113" i="9" s="1"/>
  <c r="L114" i="9" s="1"/>
  <c r="L115" i="9" s="1"/>
  <c r="L116" i="9" s="1"/>
  <c r="L117" i="9" s="1"/>
  <c r="L118" i="9" s="1"/>
  <c r="L119" i="9" s="1"/>
  <c r="L120" i="9" s="1"/>
  <c r="L121" i="9" s="1"/>
  <c r="L122" i="9" s="1"/>
  <c r="L123" i="9" s="1"/>
  <c r="L124" i="9" s="1"/>
  <c r="L125" i="9" s="1"/>
  <c r="L126" i="9" s="1"/>
  <c r="L127" i="9" s="1"/>
  <c r="L128" i="9" s="1"/>
  <c r="L129" i="9" s="1"/>
  <c r="L130" i="9" s="1"/>
  <c r="L131" i="9" s="1"/>
  <c r="L132" i="9" s="1"/>
  <c r="L133" i="9" s="1"/>
  <c r="L134" i="9" s="1"/>
  <c r="L135" i="9" s="1"/>
  <c r="L136" i="9" s="1"/>
  <c r="L137" i="9" s="1"/>
  <c r="L138" i="9" s="1"/>
  <c r="L139" i="9" s="1"/>
  <c r="L140" i="9" s="1"/>
  <c r="L141" i="9" s="1"/>
  <c r="L142" i="9" s="1"/>
  <c r="L143" i="9" s="1"/>
  <c r="L144" i="9" s="1"/>
  <c r="L145" i="9" s="1"/>
  <c r="L146" i="9" s="1"/>
  <c r="L147" i="9" s="1"/>
  <c r="L148" i="9" s="1"/>
  <c r="L149" i="9" s="1"/>
  <c r="L150" i="9" s="1"/>
  <c r="L151" i="9" s="1"/>
  <c r="L152" i="9" s="1"/>
  <c r="L153" i="9" s="1"/>
  <c r="L154" i="9" s="1"/>
  <c r="L155" i="9" s="1"/>
  <c r="L156" i="9" s="1"/>
  <c r="L157" i="9" s="1"/>
  <c r="L158" i="9" s="1"/>
  <c r="L159" i="9" s="1"/>
  <c r="L160" i="9" s="1"/>
  <c r="L161" i="9" s="1"/>
  <c r="L162" i="9" s="1"/>
  <c r="L163" i="9" s="1"/>
  <c r="L164" i="9" s="1"/>
  <c r="L165" i="9" s="1"/>
  <c r="L166" i="9" s="1"/>
  <c r="L167" i="9" s="1"/>
  <c r="L168" i="9" s="1"/>
  <c r="L169" i="9" s="1"/>
  <c r="L170" i="9" s="1"/>
  <c r="L171" i="9" s="1"/>
  <c r="L172" i="9" s="1"/>
  <c r="L173" i="9" s="1"/>
  <c r="L174" i="9" s="1"/>
  <c r="L175" i="9" s="1"/>
  <c r="L176" i="9" s="1"/>
  <c r="L177" i="9" s="1"/>
  <c r="L178" i="9" s="1"/>
  <c r="L179" i="9" s="1"/>
  <c r="L180" i="9" s="1"/>
  <c r="L181" i="9" s="1"/>
  <c r="L182" i="9" s="1"/>
  <c r="L183" i="9" s="1"/>
  <c r="L184" i="9" s="1"/>
  <c r="L185" i="9" s="1"/>
  <c r="L186" i="9" s="1"/>
  <c r="L187" i="9" s="1"/>
  <c r="L188" i="9" s="1"/>
  <c r="L189" i="9" s="1"/>
  <c r="L190" i="9" s="1"/>
  <c r="L191" i="9" s="1"/>
  <c r="J10" i="9"/>
  <c r="H11" i="9"/>
  <c r="I11" i="9" s="1"/>
  <c r="G11" i="9"/>
  <c r="E11" i="9"/>
  <c r="F11" i="9"/>
  <c r="F12" i="10" l="1"/>
  <c r="J11" i="10"/>
  <c r="E12" i="10"/>
  <c r="G12" i="10"/>
  <c r="D13" i="10"/>
  <c r="H12" i="10"/>
  <c r="I12" i="10" s="1"/>
  <c r="B14" i="10"/>
  <c r="J11" i="9"/>
  <c r="B15" i="10" l="1"/>
  <c r="H13" i="10"/>
  <c r="I13" i="10" s="1"/>
  <c r="G13" i="10"/>
  <c r="D14" i="10"/>
  <c r="F14" i="10" s="1"/>
  <c r="F13" i="10"/>
  <c r="E13" i="10"/>
  <c r="J12" i="10"/>
  <c r="E12" i="9"/>
  <c r="D13" i="9" s="1"/>
  <c r="D14" i="9" s="1"/>
  <c r="D15" i="9" s="1"/>
  <c r="D16" i="9" s="1"/>
  <c r="D17" i="9" s="1"/>
  <c r="D18" i="9" s="1"/>
  <c r="D19" i="9" s="1"/>
  <c r="G12" i="9"/>
  <c r="H12" i="9"/>
  <c r="I12" i="9" s="1"/>
  <c r="F12" i="9"/>
  <c r="B16" i="10" l="1"/>
  <c r="J13" i="10"/>
  <c r="H14" i="10"/>
  <c r="I14" i="10" s="1"/>
  <c r="G14" i="10"/>
  <c r="D15" i="10"/>
  <c r="E14" i="10"/>
  <c r="J12" i="9"/>
  <c r="E13" i="9"/>
  <c r="H13" i="9"/>
  <c r="I13" i="9" s="1"/>
  <c r="G13" i="9"/>
  <c r="F13" i="9"/>
  <c r="E15" i="10" l="1"/>
  <c r="H15" i="10"/>
  <c r="I15" i="10" s="1"/>
  <c r="G15" i="10"/>
  <c r="D16" i="10"/>
  <c r="F16" i="10" s="1"/>
  <c r="F15" i="10"/>
  <c r="B17" i="10"/>
  <c r="J14" i="10"/>
  <c r="J13" i="9"/>
  <c r="E14" i="9"/>
  <c r="G14" i="9"/>
  <c r="H14" i="9"/>
  <c r="I14" i="9" s="1"/>
  <c r="F14" i="9"/>
  <c r="E16" i="10" l="1"/>
  <c r="J15" i="10"/>
  <c r="B18" i="10"/>
  <c r="D17" i="10"/>
  <c r="H16" i="10"/>
  <c r="I16" i="10" s="1"/>
  <c r="G16" i="10"/>
  <c r="H15" i="9"/>
  <c r="I15" i="9" s="1"/>
  <c r="J14" i="9"/>
  <c r="G15" i="9"/>
  <c r="F15" i="9"/>
  <c r="E15" i="9"/>
  <c r="H17" i="10" l="1"/>
  <c r="I17" i="10" s="1"/>
  <c r="G17" i="10"/>
  <c r="D18" i="10"/>
  <c r="F17" i="10"/>
  <c r="E17" i="10"/>
  <c r="B19" i="10"/>
  <c r="J16" i="10"/>
  <c r="J15" i="9"/>
  <c r="E16" i="9"/>
  <c r="G16" i="9"/>
  <c r="H16" i="9"/>
  <c r="I16" i="9" s="1"/>
  <c r="F16" i="9"/>
  <c r="E18" i="10" l="1"/>
  <c r="B20" i="10"/>
  <c r="H18" i="10"/>
  <c r="I18" i="10" s="1"/>
  <c r="G18" i="10"/>
  <c r="D19" i="10"/>
  <c r="F18" i="10"/>
  <c r="J17" i="10"/>
  <c r="J16" i="9"/>
  <c r="E17" i="9"/>
  <c r="H17" i="9"/>
  <c r="I17" i="9" s="1"/>
  <c r="G17" i="9"/>
  <c r="F17" i="9"/>
  <c r="J18" i="10" l="1"/>
  <c r="B21" i="10"/>
  <c r="H19" i="10"/>
  <c r="I19" i="10" s="1"/>
  <c r="G19" i="10"/>
  <c r="F19" i="10"/>
  <c r="E19" i="10"/>
  <c r="D20" i="10" s="1"/>
  <c r="J17" i="9"/>
  <c r="E18" i="9"/>
  <c r="G18" i="9"/>
  <c r="H18" i="9"/>
  <c r="I18" i="9" s="1"/>
  <c r="F18" i="9"/>
  <c r="J19" i="10" l="1"/>
  <c r="G20" i="10"/>
  <c r="D21" i="10"/>
  <c r="H20" i="10"/>
  <c r="I20" i="10" s="1"/>
  <c r="F20" i="10"/>
  <c r="E20" i="10"/>
  <c r="B22" i="10"/>
  <c r="E21" i="10"/>
  <c r="J18" i="9"/>
  <c r="E19" i="9"/>
  <c r="D20" i="9" s="1"/>
  <c r="D21" i="9" s="1"/>
  <c r="D22" i="9" s="1"/>
  <c r="D23" i="9" s="1"/>
  <c r="D24" i="9" s="1"/>
  <c r="G19" i="9"/>
  <c r="H19" i="9"/>
  <c r="I19" i="9" s="1"/>
  <c r="F19" i="9"/>
  <c r="J20" i="10" l="1"/>
  <c r="B23" i="10"/>
  <c r="D22" i="10"/>
  <c r="H21" i="10"/>
  <c r="I21" i="10" s="1"/>
  <c r="G21" i="10"/>
  <c r="F21" i="10"/>
  <c r="J19" i="9"/>
  <c r="E20" i="9"/>
  <c r="G20" i="9"/>
  <c r="H20" i="9"/>
  <c r="I20" i="9" s="1"/>
  <c r="F20" i="9"/>
  <c r="J21" i="10" l="1"/>
  <c r="H22" i="10"/>
  <c r="I22" i="10" s="1"/>
  <c r="G22" i="10"/>
  <c r="D23" i="10"/>
  <c r="F22" i="10"/>
  <c r="E22" i="10"/>
  <c r="B24" i="10"/>
  <c r="J20" i="9"/>
  <c r="E21" i="9"/>
  <c r="H21" i="9"/>
  <c r="I21" i="9" s="1"/>
  <c r="G21" i="9"/>
  <c r="F21" i="9"/>
  <c r="B25" i="10" l="1"/>
  <c r="G23" i="10"/>
  <c r="D24" i="10"/>
  <c r="H23" i="10"/>
  <c r="I23" i="10" s="1"/>
  <c r="F23" i="10"/>
  <c r="E23" i="10"/>
  <c r="J22" i="10"/>
  <c r="J21" i="9"/>
  <c r="E22" i="9"/>
  <c r="G22" i="9"/>
  <c r="H22" i="9"/>
  <c r="I22" i="9" s="1"/>
  <c r="F22" i="9"/>
  <c r="G24" i="10" l="1"/>
  <c r="D25" i="10"/>
  <c r="H24" i="10"/>
  <c r="I24" i="10" s="1"/>
  <c r="F24" i="10"/>
  <c r="B26" i="10"/>
  <c r="J23" i="10"/>
  <c r="E24" i="10"/>
  <c r="J22" i="9"/>
  <c r="E23" i="9"/>
  <c r="G23" i="9"/>
  <c r="H23" i="9"/>
  <c r="I23" i="9" s="1"/>
  <c r="F23" i="9"/>
  <c r="J24" i="10" l="1"/>
  <c r="D26" i="10"/>
  <c r="H25" i="10"/>
  <c r="I25" i="10" s="1"/>
  <c r="G25" i="10"/>
  <c r="F25" i="10"/>
  <c r="B27" i="10"/>
  <c r="E25" i="10"/>
  <c r="J23" i="9"/>
  <c r="E24" i="9"/>
  <c r="D25" i="9" s="1"/>
  <c r="D26" i="9" s="1"/>
  <c r="D27" i="9" s="1"/>
  <c r="D28" i="9" s="1"/>
  <c r="D29" i="9" s="1"/>
  <c r="D30" i="9" s="1"/>
  <c r="D31" i="9" s="1"/>
  <c r="G24" i="9"/>
  <c r="H24" i="9"/>
  <c r="I24" i="9" s="1"/>
  <c r="F24" i="9"/>
  <c r="E26" i="10" l="1"/>
  <c r="J25" i="10"/>
  <c r="B28" i="10"/>
  <c r="H26" i="10"/>
  <c r="I26" i="10" s="1"/>
  <c r="G26" i="10"/>
  <c r="D27" i="10"/>
  <c r="F26" i="10"/>
  <c r="J24" i="9"/>
  <c r="E25" i="9"/>
  <c r="H25" i="9"/>
  <c r="I25" i="9" s="1"/>
  <c r="G25" i="9"/>
  <c r="F25" i="9"/>
  <c r="J26" i="10" l="1"/>
  <c r="B29" i="10"/>
  <c r="H27" i="10"/>
  <c r="I27" i="10" s="1"/>
  <c r="G27" i="10"/>
  <c r="D28" i="10"/>
  <c r="F27" i="10"/>
  <c r="E27" i="10"/>
  <c r="J25" i="9"/>
  <c r="E26" i="9"/>
  <c r="G26" i="9"/>
  <c r="H26" i="9"/>
  <c r="I26" i="9" s="1"/>
  <c r="F26" i="9"/>
  <c r="J27" i="10" l="1"/>
  <c r="B30" i="10"/>
  <c r="G28" i="10"/>
  <c r="D29" i="10"/>
  <c r="H28" i="10"/>
  <c r="I28" i="10" s="1"/>
  <c r="F28" i="10"/>
  <c r="E28" i="10"/>
  <c r="J26" i="9"/>
  <c r="E27" i="9"/>
  <c r="G27" i="9"/>
  <c r="H27" i="9"/>
  <c r="I27" i="9" s="1"/>
  <c r="F27" i="9"/>
  <c r="D30" i="10" l="1"/>
  <c r="H29" i="10"/>
  <c r="I29" i="10" s="1"/>
  <c r="G29" i="10"/>
  <c r="F29" i="10"/>
  <c r="B31" i="10"/>
  <c r="J28" i="10"/>
  <c r="E29" i="10"/>
  <c r="J27" i="9"/>
  <c r="E28" i="9"/>
  <c r="G28" i="9"/>
  <c r="H28" i="9"/>
  <c r="I28" i="9" s="1"/>
  <c r="F28" i="9"/>
  <c r="E30" i="10" l="1"/>
  <c r="J29" i="10"/>
  <c r="B32" i="10"/>
  <c r="H30" i="10"/>
  <c r="I30" i="10" s="1"/>
  <c r="G30" i="10"/>
  <c r="D31" i="10"/>
  <c r="F30" i="10"/>
  <c r="J28" i="9"/>
  <c r="G30" i="9"/>
  <c r="H30" i="9"/>
  <c r="I30" i="9" s="1"/>
  <c r="F30" i="9"/>
  <c r="E29" i="9"/>
  <c r="E30" i="9" s="1"/>
  <c r="H29" i="9"/>
  <c r="I29" i="9" s="1"/>
  <c r="G29" i="9"/>
  <c r="F29" i="9"/>
  <c r="J30" i="10" l="1"/>
  <c r="B33" i="10"/>
  <c r="H31" i="10"/>
  <c r="I31" i="10" s="1"/>
  <c r="G31" i="10"/>
  <c r="F31" i="10"/>
  <c r="E31" i="10"/>
  <c r="D32" i="10" s="1"/>
  <c r="J29" i="9"/>
  <c r="J30" i="9"/>
  <c r="J31" i="10" l="1"/>
  <c r="G32" i="10"/>
  <c r="D33" i="10"/>
  <c r="E33" i="10" s="1"/>
  <c r="H32" i="10"/>
  <c r="I32" i="10" s="1"/>
  <c r="F32" i="10"/>
  <c r="E32" i="10"/>
  <c r="B34" i="10"/>
  <c r="E31" i="9"/>
  <c r="D32" i="9" s="1"/>
  <c r="D33" i="9" s="1"/>
  <c r="D34" i="9" s="1"/>
  <c r="D35" i="9" s="1"/>
  <c r="D36" i="9" s="1"/>
  <c r="G31" i="9"/>
  <c r="H31" i="9"/>
  <c r="I31" i="9" s="1"/>
  <c r="F31" i="9"/>
  <c r="J32" i="10" l="1"/>
  <c r="B35" i="10"/>
  <c r="D34" i="10"/>
  <c r="H33" i="10"/>
  <c r="I33" i="10" s="1"/>
  <c r="G33" i="10"/>
  <c r="F33" i="10"/>
  <c r="J31" i="9"/>
  <c r="E32" i="9"/>
  <c r="G32" i="9"/>
  <c r="H32" i="9"/>
  <c r="I32" i="9" s="1"/>
  <c r="F32" i="9"/>
  <c r="J33" i="10" l="1"/>
  <c r="H34" i="10"/>
  <c r="I34" i="10" s="1"/>
  <c r="G34" i="10"/>
  <c r="D35" i="10"/>
  <c r="F34" i="10"/>
  <c r="E34" i="10"/>
  <c r="B36" i="10"/>
  <c r="J32" i="9"/>
  <c r="E33" i="9"/>
  <c r="H33" i="9"/>
  <c r="I33" i="9" s="1"/>
  <c r="G33" i="9"/>
  <c r="F33" i="9"/>
  <c r="B37" i="10" l="1"/>
  <c r="H35" i="10"/>
  <c r="I35" i="10" s="1"/>
  <c r="G35" i="10"/>
  <c r="D36" i="10"/>
  <c r="F35" i="10"/>
  <c r="E35" i="10"/>
  <c r="J34" i="10"/>
  <c r="J33" i="9"/>
  <c r="E34" i="9"/>
  <c r="G34" i="9"/>
  <c r="H34" i="9"/>
  <c r="I34" i="9" s="1"/>
  <c r="F34" i="9"/>
  <c r="J35" i="10" l="1"/>
  <c r="B38" i="10"/>
  <c r="G36" i="10"/>
  <c r="D37" i="10"/>
  <c r="H36" i="10"/>
  <c r="I36" i="10" s="1"/>
  <c r="F36" i="10"/>
  <c r="E36" i="10"/>
  <c r="J34" i="9"/>
  <c r="E35" i="9"/>
  <c r="G35" i="9"/>
  <c r="H35" i="9"/>
  <c r="I35" i="9" s="1"/>
  <c r="F35" i="9"/>
  <c r="D38" i="10" l="1"/>
  <c r="H37" i="10"/>
  <c r="I37" i="10" s="1"/>
  <c r="G37" i="10"/>
  <c r="F37" i="10"/>
  <c r="B39" i="10"/>
  <c r="J36" i="10"/>
  <c r="E37" i="10"/>
  <c r="E38" i="10" s="1"/>
  <c r="J35" i="9"/>
  <c r="J37" i="10" l="1"/>
  <c r="B40" i="10"/>
  <c r="H38" i="10"/>
  <c r="I38" i="10" s="1"/>
  <c r="G38" i="10"/>
  <c r="D39" i="10"/>
  <c r="F38" i="10"/>
  <c r="E36" i="9"/>
  <c r="D37" i="9" s="1"/>
  <c r="D38" i="9" s="1"/>
  <c r="D39" i="9" s="1"/>
  <c r="D40" i="9" s="1"/>
  <c r="D41" i="9" s="1"/>
  <c r="D42" i="9" s="1"/>
  <c r="D43" i="9" s="1"/>
  <c r="G36" i="9"/>
  <c r="H36" i="9"/>
  <c r="I36" i="9" s="1"/>
  <c r="F36" i="9"/>
  <c r="J38" i="10" l="1"/>
  <c r="B41" i="10"/>
  <c r="H39" i="10"/>
  <c r="I39" i="10" s="1"/>
  <c r="G39" i="10"/>
  <c r="D40" i="10"/>
  <c r="F39" i="10"/>
  <c r="E39" i="10"/>
  <c r="J36" i="9"/>
  <c r="J39" i="10" l="1"/>
  <c r="B42" i="10"/>
  <c r="G40" i="10"/>
  <c r="D41" i="10"/>
  <c r="H40" i="10"/>
  <c r="I40" i="10" s="1"/>
  <c r="F40" i="10"/>
  <c r="E40" i="10"/>
  <c r="E37" i="9"/>
  <c r="H37" i="9"/>
  <c r="I37" i="9" s="1"/>
  <c r="G37" i="9"/>
  <c r="F37" i="9"/>
  <c r="D42" i="10" l="1"/>
  <c r="H41" i="10"/>
  <c r="I41" i="10" s="1"/>
  <c r="G41" i="10"/>
  <c r="F41" i="10"/>
  <c r="B43" i="10"/>
  <c r="J40" i="10"/>
  <c r="E41" i="10"/>
  <c r="E42" i="10" s="1"/>
  <c r="J37" i="9"/>
  <c r="E38" i="9"/>
  <c r="G38" i="9"/>
  <c r="H38" i="9"/>
  <c r="I38" i="9" s="1"/>
  <c r="F38" i="9"/>
  <c r="J41" i="10" l="1"/>
  <c r="B44" i="10"/>
  <c r="H42" i="10"/>
  <c r="I42" i="10" s="1"/>
  <c r="G42" i="10"/>
  <c r="D43" i="10"/>
  <c r="F42" i="10"/>
  <c r="J38" i="9"/>
  <c r="E39" i="9"/>
  <c r="G39" i="9"/>
  <c r="H39" i="9"/>
  <c r="I39" i="9" s="1"/>
  <c r="F39" i="9"/>
  <c r="J42" i="10" l="1"/>
  <c r="B45" i="10"/>
  <c r="H43" i="10"/>
  <c r="I43" i="10" s="1"/>
  <c r="G43" i="10"/>
  <c r="F43" i="10"/>
  <c r="E43" i="10"/>
  <c r="D44" i="10" s="1"/>
  <c r="J39" i="9"/>
  <c r="E40" i="9"/>
  <c r="G40" i="9"/>
  <c r="H40" i="9"/>
  <c r="I40" i="9" s="1"/>
  <c r="F40" i="9"/>
  <c r="J43" i="10" l="1"/>
  <c r="G44" i="10"/>
  <c r="D45" i="10"/>
  <c r="H44" i="10"/>
  <c r="I44" i="10" s="1"/>
  <c r="J44" i="10" s="1"/>
  <c r="F44" i="10"/>
  <c r="E44" i="10"/>
  <c r="B46" i="10"/>
  <c r="J40" i="9"/>
  <c r="E41" i="9"/>
  <c r="H41" i="9"/>
  <c r="I41" i="9" s="1"/>
  <c r="G41" i="9"/>
  <c r="F41" i="9"/>
  <c r="E45" i="10" l="1"/>
  <c r="B47" i="10"/>
  <c r="D46" i="10"/>
  <c r="H45" i="10"/>
  <c r="I45" i="10" s="1"/>
  <c r="G45" i="10"/>
  <c r="F45" i="10"/>
  <c r="J41" i="9"/>
  <c r="E42" i="9"/>
  <c r="G42" i="9"/>
  <c r="H42" i="9"/>
  <c r="I42" i="9" s="1"/>
  <c r="F42" i="9"/>
  <c r="J45" i="10" l="1"/>
  <c r="H46" i="10"/>
  <c r="I46" i="10" s="1"/>
  <c r="G46" i="10"/>
  <c r="D47" i="10"/>
  <c r="F46" i="10"/>
  <c r="E46" i="10"/>
  <c r="B48" i="10"/>
  <c r="J42" i="9"/>
  <c r="E43" i="9"/>
  <c r="D44" i="9" s="1"/>
  <c r="D45" i="9" s="1"/>
  <c r="D46" i="9" s="1"/>
  <c r="D47" i="9" s="1"/>
  <c r="D48" i="9" s="1"/>
  <c r="G43" i="9"/>
  <c r="H43" i="9"/>
  <c r="I43" i="9" s="1"/>
  <c r="F43" i="9"/>
  <c r="B49" i="10" l="1"/>
  <c r="H47" i="10"/>
  <c r="I47" i="10" s="1"/>
  <c r="G47" i="10"/>
  <c r="D48" i="10"/>
  <c r="F47" i="10"/>
  <c r="E47" i="10"/>
  <c r="J46" i="10"/>
  <c r="J43" i="9"/>
  <c r="E44" i="9"/>
  <c r="G44" i="9"/>
  <c r="H44" i="9"/>
  <c r="I44" i="9" s="1"/>
  <c r="F44" i="9"/>
  <c r="E48" i="10" l="1"/>
  <c r="J47" i="10"/>
  <c r="G48" i="10"/>
  <c r="D49" i="10"/>
  <c r="H48" i="10"/>
  <c r="I48" i="10" s="1"/>
  <c r="F48" i="10"/>
  <c r="B50" i="10"/>
  <c r="J44" i="9"/>
  <c r="E45" i="9"/>
  <c r="H45" i="9"/>
  <c r="I45" i="9" s="1"/>
  <c r="G45" i="9"/>
  <c r="F45" i="9"/>
  <c r="J48" i="10" l="1"/>
  <c r="D50" i="10"/>
  <c r="H49" i="10"/>
  <c r="I49" i="10" s="1"/>
  <c r="G49" i="10"/>
  <c r="F49" i="10"/>
  <c r="B51" i="10"/>
  <c r="E49" i="10"/>
  <c r="E50" i="10" s="1"/>
  <c r="J45" i="9"/>
  <c r="E46" i="9"/>
  <c r="G46" i="9"/>
  <c r="H46" i="9"/>
  <c r="I46" i="9" s="1"/>
  <c r="F46" i="9"/>
  <c r="B52" i="10" l="1"/>
  <c r="J49" i="10"/>
  <c r="G50" i="10"/>
  <c r="H50" i="10"/>
  <c r="I50" i="10" s="1"/>
  <c r="D51" i="10"/>
  <c r="F50" i="10"/>
  <c r="J46" i="9"/>
  <c r="E47" i="9"/>
  <c r="G47" i="9"/>
  <c r="H47" i="9"/>
  <c r="I47" i="9" s="1"/>
  <c r="F47" i="9"/>
  <c r="B53" i="10" l="1"/>
  <c r="H51" i="10"/>
  <c r="I51" i="10" s="1"/>
  <c r="D52" i="10"/>
  <c r="G51" i="10"/>
  <c r="F51" i="10"/>
  <c r="J50" i="10"/>
  <c r="E51" i="10"/>
  <c r="J47" i="9"/>
  <c r="E48" i="9"/>
  <c r="D49" i="9" s="1"/>
  <c r="D50" i="9" s="1"/>
  <c r="D51" i="9" s="1"/>
  <c r="D52" i="9" s="1"/>
  <c r="D53" i="9" s="1"/>
  <c r="D54" i="9" s="1"/>
  <c r="D55" i="9" s="1"/>
  <c r="G48" i="9"/>
  <c r="H48" i="9"/>
  <c r="I48" i="9" s="1"/>
  <c r="F48" i="9"/>
  <c r="J51" i="10" l="1"/>
  <c r="G52" i="10"/>
  <c r="H52" i="10"/>
  <c r="I52" i="10" s="1"/>
  <c r="D53" i="10"/>
  <c r="F52" i="10"/>
  <c r="B54" i="10"/>
  <c r="E52" i="10"/>
  <c r="J48" i="9"/>
  <c r="E49" i="9"/>
  <c r="H49" i="9"/>
  <c r="I49" i="9" s="1"/>
  <c r="G49" i="9"/>
  <c r="F49" i="9"/>
  <c r="D54" i="10" l="1"/>
  <c r="H53" i="10"/>
  <c r="I53" i="10" s="1"/>
  <c r="G53" i="10"/>
  <c r="F53" i="10"/>
  <c r="J52" i="10"/>
  <c r="B55" i="10"/>
  <c r="E53" i="10"/>
  <c r="E54" i="10" s="1"/>
  <c r="J49" i="9"/>
  <c r="E50" i="9"/>
  <c r="G50" i="9"/>
  <c r="H50" i="9"/>
  <c r="I50" i="9" s="1"/>
  <c r="F50" i="9"/>
  <c r="B56" i="10" l="1"/>
  <c r="J53" i="10"/>
  <c r="G54" i="10"/>
  <c r="D55" i="10"/>
  <c r="H54" i="10"/>
  <c r="I54" i="10" s="1"/>
  <c r="F54" i="10"/>
  <c r="J50" i="9"/>
  <c r="E51" i="9"/>
  <c r="G51" i="9"/>
  <c r="H51" i="9"/>
  <c r="I51" i="9" s="1"/>
  <c r="F51" i="9"/>
  <c r="B57" i="10" l="1"/>
  <c r="J54" i="10"/>
  <c r="H55" i="10"/>
  <c r="I55" i="10" s="1"/>
  <c r="G55" i="10"/>
  <c r="F55" i="10"/>
  <c r="E55" i="10"/>
  <c r="D56" i="10" s="1"/>
  <c r="J51" i="9"/>
  <c r="E52" i="9"/>
  <c r="G52" i="9"/>
  <c r="H52" i="9"/>
  <c r="I52" i="9" s="1"/>
  <c r="F52" i="9"/>
  <c r="G56" i="10" l="1"/>
  <c r="H56" i="10"/>
  <c r="I56" i="10" s="1"/>
  <c r="D57" i="10"/>
  <c r="F56" i="10"/>
  <c r="E56" i="10"/>
  <c r="J55" i="10"/>
  <c r="B58" i="10"/>
  <c r="J52" i="9"/>
  <c r="E53" i="9"/>
  <c r="H53" i="9"/>
  <c r="I53" i="9" s="1"/>
  <c r="G53" i="9"/>
  <c r="F53" i="9"/>
  <c r="E57" i="10" l="1"/>
  <c r="B59" i="10"/>
  <c r="D58" i="10"/>
  <c r="H57" i="10"/>
  <c r="I57" i="10" s="1"/>
  <c r="G57" i="10"/>
  <c r="F57" i="10"/>
  <c r="J56" i="10"/>
  <c r="J53" i="9"/>
  <c r="E54" i="9"/>
  <c r="H54" i="9"/>
  <c r="I54" i="9" s="1"/>
  <c r="G54" i="9"/>
  <c r="F54" i="9"/>
  <c r="J57" i="10" l="1"/>
  <c r="G58" i="10"/>
  <c r="H58" i="10"/>
  <c r="I58" i="10" s="1"/>
  <c r="D59" i="10"/>
  <c r="F58" i="10"/>
  <c r="B60" i="10"/>
  <c r="E58" i="10"/>
  <c r="J54" i="9"/>
  <c r="G55" i="9"/>
  <c r="H55" i="9"/>
  <c r="I55" i="9" s="1"/>
  <c r="F55" i="9"/>
  <c r="E55" i="9"/>
  <c r="D56" i="9" s="1"/>
  <c r="D57" i="9" s="1"/>
  <c r="D58" i="9" s="1"/>
  <c r="D59" i="9" s="1"/>
  <c r="D60" i="9" s="1"/>
  <c r="H59" i="10" l="1"/>
  <c r="I59" i="10" s="1"/>
  <c r="D60" i="10"/>
  <c r="G59" i="10"/>
  <c r="F59" i="10"/>
  <c r="J58" i="10"/>
  <c r="B61" i="10"/>
  <c r="E59" i="10"/>
  <c r="E60" i="10" s="1"/>
  <c r="J55" i="9"/>
  <c r="H57" i="9"/>
  <c r="I57" i="9" s="1"/>
  <c r="G57" i="9"/>
  <c r="F57" i="9"/>
  <c r="G56" i="9"/>
  <c r="H56" i="9"/>
  <c r="I56" i="9" s="1"/>
  <c r="F56" i="9"/>
  <c r="E56" i="9"/>
  <c r="G60" i="10" l="1"/>
  <c r="H60" i="10"/>
  <c r="I60" i="10" s="1"/>
  <c r="D61" i="10"/>
  <c r="F60" i="10"/>
  <c r="B62" i="10"/>
  <c r="J59" i="10"/>
  <c r="J56" i="9"/>
  <c r="J57" i="9"/>
  <c r="G58" i="9"/>
  <c r="H58" i="9"/>
  <c r="I58" i="9" s="1"/>
  <c r="F58" i="9"/>
  <c r="E57" i="9"/>
  <c r="E58" i="9" s="1"/>
  <c r="D62" i="10" l="1"/>
  <c r="H61" i="10"/>
  <c r="I61" i="10" s="1"/>
  <c r="G61" i="10"/>
  <c r="F61" i="10"/>
  <c r="J60" i="10"/>
  <c r="B63" i="10"/>
  <c r="E61" i="10"/>
  <c r="J58" i="9"/>
  <c r="G59" i="9"/>
  <c r="H59" i="9"/>
  <c r="I59" i="9" s="1"/>
  <c r="F59" i="9"/>
  <c r="E59" i="9"/>
  <c r="E62" i="10" l="1"/>
  <c r="B64" i="10"/>
  <c r="J61" i="10"/>
  <c r="G62" i="10"/>
  <c r="D63" i="10"/>
  <c r="H62" i="10"/>
  <c r="I62" i="10" s="1"/>
  <c r="F62" i="10"/>
  <c r="J59" i="9"/>
  <c r="B65" i="10" l="1"/>
  <c r="J62" i="10"/>
  <c r="H63" i="10"/>
  <c r="I63" i="10" s="1"/>
  <c r="D64" i="10"/>
  <c r="G63" i="10"/>
  <c r="F63" i="10"/>
  <c r="E63" i="10"/>
  <c r="E60" i="9"/>
  <c r="D61" i="9" s="1"/>
  <c r="D62" i="9" s="1"/>
  <c r="D63" i="9" s="1"/>
  <c r="D64" i="9" s="1"/>
  <c r="D65" i="9" s="1"/>
  <c r="D66" i="9" s="1"/>
  <c r="D67" i="9" s="1"/>
  <c r="G60" i="9"/>
  <c r="H60" i="9"/>
  <c r="I60" i="9" s="1"/>
  <c r="F60" i="9"/>
  <c r="J63" i="10" l="1"/>
  <c r="B66" i="10"/>
  <c r="G64" i="10"/>
  <c r="D65" i="10"/>
  <c r="H64" i="10"/>
  <c r="I64" i="10" s="1"/>
  <c r="F64" i="10"/>
  <c r="E64" i="10"/>
  <c r="J60" i="9"/>
  <c r="E61" i="9"/>
  <c r="H61" i="9"/>
  <c r="I61" i="9" s="1"/>
  <c r="G61" i="9"/>
  <c r="F61" i="9"/>
  <c r="E65" i="10" l="1"/>
  <c r="B67" i="10"/>
  <c r="J64" i="10"/>
  <c r="D66" i="10"/>
  <c r="H65" i="10"/>
  <c r="I65" i="10" s="1"/>
  <c r="G65" i="10"/>
  <c r="F65" i="10"/>
  <c r="J61" i="9"/>
  <c r="E62" i="9"/>
  <c r="H62" i="9"/>
  <c r="I62" i="9" s="1"/>
  <c r="G62" i="9"/>
  <c r="F62" i="9"/>
  <c r="D67" i="10" l="1"/>
  <c r="H66" i="10"/>
  <c r="I66" i="10" s="1"/>
  <c r="G66" i="10"/>
  <c r="F66" i="10"/>
  <c r="B68" i="10"/>
  <c r="J65" i="10"/>
  <c r="E66" i="10"/>
  <c r="E67" i="10" s="1"/>
  <c r="J62" i="9"/>
  <c r="E63" i="9"/>
  <c r="G63" i="9"/>
  <c r="H63" i="9"/>
  <c r="I63" i="9" s="1"/>
  <c r="F63" i="9"/>
  <c r="B69" i="10" l="1"/>
  <c r="J66" i="10"/>
  <c r="H67" i="10"/>
  <c r="I67" i="10" s="1"/>
  <c r="G67" i="10"/>
  <c r="D68" i="10"/>
  <c r="F67" i="10"/>
  <c r="J63" i="9"/>
  <c r="E64" i="9"/>
  <c r="G64" i="9"/>
  <c r="H64" i="9"/>
  <c r="I64" i="9" s="1"/>
  <c r="F64" i="9"/>
  <c r="J67" i="10" l="1"/>
  <c r="B70" i="10"/>
  <c r="H68" i="10"/>
  <c r="I68" i="10" s="1"/>
  <c r="G68" i="10"/>
  <c r="D69" i="10"/>
  <c r="F68" i="10"/>
  <c r="E68" i="10"/>
  <c r="J64" i="9"/>
  <c r="E65" i="9"/>
  <c r="H65" i="9"/>
  <c r="I65" i="9" s="1"/>
  <c r="G65" i="9"/>
  <c r="F65" i="9"/>
  <c r="J68" i="10" l="1"/>
  <c r="B71" i="10"/>
  <c r="G69" i="10"/>
  <c r="D70" i="10"/>
  <c r="H69" i="10"/>
  <c r="I69" i="10" s="1"/>
  <c r="F69" i="10"/>
  <c r="E69" i="10"/>
  <c r="J65" i="9"/>
  <c r="E66" i="9"/>
  <c r="G66" i="9"/>
  <c r="H66" i="9"/>
  <c r="I66" i="9" s="1"/>
  <c r="F66" i="9"/>
  <c r="D71" i="10" l="1"/>
  <c r="H70" i="10"/>
  <c r="I70" i="10" s="1"/>
  <c r="G70" i="10"/>
  <c r="F70" i="10"/>
  <c r="B72" i="10"/>
  <c r="J69" i="10"/>
  <c r="E70" i="10"/>
  <c r="E71" i="10" s="1"/>
  <c r="J66" i="9"/>
  <c r="E67" i="9"/>
  <c r="D68" i="9" s="1"/>
  <c r="D69" i="9" s="1"/>
  <c r="D70" i="9" s="1"/>
  <c r="D71" i="9" s="1"/>
  <c r="D72" i="9" s="1"/>
  <c r="G67" i="9"/>
  <c r="H67" i="9"/>
  <c r="I67" i="9" s="1"/>
  <c r="F67" i="9"/>
  <c r="B73" i="10" l="1"/>
  <c r="J70" i="10"/>
  <c r="H71" i="10"/>
  <c r="I71" i="10" s="1"/>
  <c r="G71" i="10"/>
  <c r="D72" i="10"/>
  <c r="F71" i="10"/>
  <c r="J67" i="9"/>
  <c r="E68" i="9"/>
  <c r="G68" i="9"/>
  <c r="H68" i="9"/>
  <c r="I68" i="9" s="1"/>
  <c r="F68" i="9"/>
  <c r="J71" i="10" l="1"/>
  <c r="B74" i="10"/>
  <c r="H72" i="10"/>
  <c r="I72" i="10" s="1"/>
  <c r="G72" i="10"/>
  <c r="D73" i="10"/>
  <c r="F72" i="10"/>
  <c r="E72" i="10"/>
  <c r="J68" i="9"/>
  <c r="E69" i="9"/>
  <c r="H69" i="9"/>
  <c r="I69" i="9" s="1"/>
  <c r="G69" i="9"/>
  <c r="F69" i="9"/>
  <c r="J72" i="10" l="1"/>
  <c r="B75" i="10"/>
  <c r="G73" i="10"/>
  <c r="D74" i="10"/>
  <c r="H73" i="10"/>
  <c r="I73" i="10" s="1"/>
  <c r="F73" i="10"/>
  <c r="E73" i="10"/>
  <c r="J69" i="9"/>
  <c r="E70" i="9"/>
  <c r="G70" i="9"/>
  <c r="H70" i="9"/>
  <c r="I70" i="9" s="1"/>
  <c r="F70" i="9"/>
  <c r="D75" i="10" l="1"/>
  <c r="H74" i="10"/>
  <c r="I74" i="10" s="1"/>
  <c r="G74" i="10"/>
  <c r="F74" i="10"/>
  <c r="B76" i="10"/>
  <c r="J73" i="10"/>
  <c r="E74" i="10"/>
  <c r="E75" i="10" s="1"/>
  <c r="J70" i="9"/>
  <c r="E71" i="9"/>
  <c r="G71" i="9"/>
  <c r="H71" i="9"/>
  <c r="I71" i="9" s="1"/>
  <c r="F71" i="9"/>
  <c r="B77" i="10" l="1"/>
  <c r="J74" i="10"/>
  <c r="H75" i="10"/>
  <c r="I75" i="10" s="1"/>
  <c r="G75" i="10"/>
  <c r="D76" i="10"/>
  <c r="F75" i="10"/>
  <c r="J71" i="9"/>
  <c r="J75" i="10" l="1"/>
  <c r="B78" i="10"/>
  <c r="H76" i="10"/>
  <c r="I76" i="10" s="1"/>
  <c r="G76" i="10"/>
  <c r="D77" i="10"/>
  <c r="F76" i="10"/>
  <c r="E76" i="10"/>
  <c r="G72" i="9"/>
  <c r="H72" i="9"/>
  <c r="I72" i="9" s="1"/>
  <c r="F72" i="9"/>
  <c r="E72" i="9"/>
  <c r="D73" i="9" s="1"/>
  <c r="D74" i="9" s="1"/>
  <c r="D75" i="9" s="1"/>
  <c r="D76" i="9" s="1"/>
  <c r="D77" i="9" s="1"/>
  <c r="D78" i="9" s="1"/>
  <c r="D79" i="9" s="1"/>
  <c r="J76" i="10" l="1"/>
  <c r="B79" i="10"/>
  <c r="G77" i="10"/>
  <c r="D78" i="10"/>
  <c r="H77" i="10"/>
  <c r="I77" i="10" s="1"/>
  <c r="F77" i="10"/>
  <c r="E77" i="10"/>
  <c r="J72" i="9"/>
  <c r="D79" i="10" l="1"/>
  <c r="H78" i="10"/>
  <c r="I78" i="10" s="1"/>
  <c r="G78" i="10"/>
  <c r="F78" i="10"/>
  <c r="B80" i="10"/>
  <c r="J77" i="10"/>
  <c r="E78" i="10"/>
  <c r="E79" i="10" s="1"/>
  <c r="E73" i="9"/>
  <c r="H73" i="9"/>
  <c r="I73" i="9" s="1"/>
  <c r="G73" i="9"/>
  <c r="F73" i="9"/>
  <c r="B81" i="10" l="1"/>
  <c r="J78" i="10"/>
  <c r="H79" i="10"/>
  <c r="I79" i="10" s="1"/>
  <c r="G79" i="10"/>
  <c r="D80" i="10"/>
  <c r="F79" i="10"/>
  <c r="J73" i="9"/>
  <c r="G74" i="9"/>
  <c r="H74" i="9"/>
  <c r="I74" i="9" s="1"/>
  <c r="F74" i="9"/>
  <c r="E74" i="9"/>
  <c r="J79" i="10" l="1"/>
  <c r="B82" i="10"/>
  <c r="H80" i="10"/>
  <c r="I80" i="10" s="1"/>
  <c r="G80" i="10"/>
  <c r="D81" i="10"/>
  <c r="F80" i="10"/>
  <c r="E80" i="10"/>
  <c r="J74" i="9"/>
  <c r="G75" i="9"/>
  <c r="H75" i="9"/>
  <c r="I75" i="9" s="1"/>
  <c r="F75" i="9"/>
  <c r="E75" i="9"/>
  <c r="J80" i="10" l="1"/>
  <c r="B83" i="10"/>
  <c r="G81" i="10"/>
  <c r="D82" i="10"/>
  <c r="H81" i="10"/>
  <c r="I81" i="10" s="1"/>
  <c r="F81" i="10"/>
  <c r="E81" i="10"/>
  <c r="J75" i="9"/>
  <c r="G76" i="9"/>
  <c r="H76" i="9"/>
  <c r="I76" i="9" s="1"/>
  <c r="F76" i="9"/>
  <c r="E76" i="9"/>
  <c r="D83" i="10" l="1"/>
  <c r="H82" i="10"/>
  <c r="I82" i="10" s="1"/>
  <c r="G82" i="10"/>
  <c r="F82" i="10"/>
  <c r="B84" i="10"/>
  <c r="J81" i="10"/>
  <c r="E82" i="10"/>
  <c r="J76" i="9"/>
  <c r="H77" i="9"/>
  <c r="I77" i="9" s="1"/>
  <c r="G77" i="9"/>
  <c r="F77" i="9"/>
  <c r="E77" i="9"/>
  <c r="E83" i="10" l="1"/>
  <c r="B85" i="10"/>
  <c r="J82" i="10"/>
  <c r="H83" i="10"/>
  <c r="I83" i="10" s="1"/>
  <c r="G83" i="10"/>
  <c r="D84" i="10"/>
  <c r="F83" i="10"/>
  <c r="J77" i="9"/>
  <c r="E78" i="9"/>
  <c r="G78" i="9"/>
  <c r="H78" i="9"/>
  <c r="I78" i="9" s="1"/>
  <c r="F78" i="9"/>
  <c r="J83" i="10" l="1"/>
  <c r="B86" i="10"/>
  <c r="H84" i="10"/>
  <c r="I84" i="10" s="1"/>
  <c r="G84" i="10"/>
  <c r="D85" i="10"/>
  <c r="F84" i="10"/>
  <c r="E84" i="10"/>
  <c r="J78" i="9"/>
  <c r="E79" i="9"/>
  <c r="G79" i="9"/>
  <c r="H79" i="9"/>
  <c r="I79" i="9" s="1"/>
  <c r="F79" i="9"/>
  <c r="J84" i="10" l="1"/>
  <c r="B87" i="10"/>
  <c r="G85" i="10"/>
  <c r="D86" i="10"/>
  <c r="H85" i="10"/>
  <c r="I85" i="10" s="1"/>
  <c r="F85" i="10"/>
  <c r="E85" i="10"/>
  <c r="D80" i="9"/>
  <c r="J79" i="9"/>
  <c r="D87" i="10" l="1"/>
  <c r="H86" i="10"/>
  <c r="I86" i="10" s="1"/>
  <c r="G86" i="10"/>
  <c r="F86" i="10"/>
  <c r="B88" i="10"/>
  <c r="J85" i="10"/>
  <c r="E86" i="10"/>
  <c r="E87" i="10" s="1"/>
  <c r="D81" i="9"/>
  <c r="G80" i="9"/>
  <c r="F80" i="9"/>
  <c r="H80" i="9"/>
  <c r="I80" i="9" s="1"/>
  <c r="E80" i="9"/>
  <c r="E81" i="9" s="1"/>
  <c r="B89" i="10" l="1"/>
  <c r="J86" i="10"/>
  <c r="H87" i="10"/>
  <c r="I87" i="10" s="1"/>
  <c r="G87" i="10"/>
  <c r="D88" i="10"/>
  <c r="F87" i="10"/>
  <c r="J80" i="9"/>
  <c r="D82" i="9"/>
  <c r="F81" i="9"/>
  <c r="H81" i="9"/>
  <c r="I81" i="9" s="1"/>
  <c r="G81" i="9"/>
  <c r="J87" i="10" l="1"/>
  <c r="B90" i="10"/>
  <c r="H88" i="10"/>
  <c r="I88" i="10" s="1"/>
  <c r="G88" i="10"/>
  <c r="D89" i="10"/>
  <c r="F88" i="10"/>
  <c r="E88" i="10"/>
  <c r="J81" i="9"/>
  <c r="D83" i="9"/>
  <c r="H82" i="9"/>
  <c r="I82" i="9" s="1"/>
  <c r="F82" i="9"/>
  <c r="G82" i="9"/>
  <c r="E82" i="9"/>
  <c r="E83" i="9" s="1"/>
  <c r="J88" i="10" l="1"/>
  <c r="B91" i="10"/>
  <c r="G89" i="10"/>
  <c r="D90" i="10"/>
  <c r="H89" i="10"/>
  <c r="I89" i="10" s="1"/>
  <c r="F89" i="10"/>
  <c r="E89" i="10"/>
  <c r="J82" i="9"/>
  <c r="D84" i="9"/>
  <c r="F83" i="9"/>
  <c r="H83" i="9"/>
  <c r="I83" i="9" s="1"/>
  <c r="G83" i="9"/>
  <c r="D91" i="10" l="1"/>
  <c r="H90" i="10"/>
  <c r="I90" i="10" s="1"/>
  <c r="G90" i="10"/>
  <c r="F90" i="10"/>
  <c r="B92" i="10"/>
  <c r="J89" i="10"/>
  <c r="E90" i="10"/>
  <c r="E91" i="10" s="1"/>
  <c r="G84" i="9"/>
  <c r="H84" i="9"/>
  <c r="I84" i="9" s="1"/>
  <c r="F84" i="9"/>
  <c r="J83" i="9"/>
  <c r="E84" i="9"/>
  <c r="D85" i="9" s="1"/>
  <c r="D86" i="9" s="1"/>
  <c r="D87" i="9" s="1"/>
  <c r="D88" i="9" s="1"/>
  <c r="D89" i="9" s="1"/>
  <c r="D90" i="9" s="1"/>
  <c r="D91" i="9" s="1"/>
  <c r="B93" i="10" l="1"/>
  <c r="J90" i="10"/>
  <c r="D92" i="10"/>
  <c r="H91" i="10"/>
  <c r="I91" i="10" s="1"/>
  <c r="G91" i="10"/>
  <c r="F91" i="10"/>
  <c r="E85" i="9"/>
  <c r="E86" i="9" s="1"/>
  <c r="E87" i="9" s="1"/>
  <c r="F85" i="9"/>
  <c r="G85" i="9"/>
  <c r="H85" i="9"/>
  <c r="I85" i="9" s="1"/>
  <c r="J85" i="9" s="1"/>
  <c r="J84" i="9"/>
  <c r="G87" i="9"/>
  <c r="H87" i="9"/>
  <c r="I87" i="9" s="1"/>
  <c r="F87" i="9"/>
  <c r="H86" i="9"/>
  <c r="I86" i="9" s="1"/>
  <c r="G86" i="9"/>
  <c r="F86" i="9"/>
  <c r="D93" i="10" l="1"/>
  <c r="H92" i="10"/>
  <c r="I92" i="10" s="1"/>
  <c r="G92" i="10"/>
  <c r="F92" i="10"/>
  <c r="E92" i="10"/>
  <c r="J91" i="10"/>
  <c r="B94" i="10"/>
  <c r="E93" i="10"/>
  <c r="J87" i="9"/>
  <c r="J86" i="9"/>
  <c r="E88" i="9"/>
  <c r="G88" i="9"/>
  <c r="H88" i="9"/>
  <c r="I88" i="9" s="1"/>
  <c r="F88" i="9"/>
  <c r="B95" i="10" l="1"/>
  <c r="J92" i="10"/>
  <c r="G93" i="10"/>
  <c r="D94" i="10"/>
  <c r="E94" i="10" s="1"/>
  <c r="H93" i="10"/>
  <c r="I93" i="10" s="1"/>
  <c r="F93" i="10"/>
  <c r="J88" i="9"/>
  <c r="E89" i="9"/>
  <c r="H89" i="9"/>
  <c r="I89" i="9" s="1"/>
  <c r="G89" i="9"/>
  <c r="F89" i="9"/>
  <c r="J93" i="10" l="1"/>
  <c r="G94" i="10"/>
  <c r="D95" i="10"/>
  <c r="H94" i="10"/>
  <c r="I94" i="10" s="1"/>
  <c r="J94" i="10" s="1"/>
  <c r="F94" i="10"/>
  <c r="B96" i="10"/>
  <c r="J89" i="9"/>
  <c r="E90" i="9"/>
  <c r="G90" i="9"/>
  <c r="H90" i="9"/>
  <c r="I90" i="9" s="1"/>
  <c r="F90" i="9"/>
  <c r="D96" i="10" l="1"/>
  <c r="H95" i="10"/>
  <c r="I95" i="10" s="1"/>
  <c r="G95" i="10"/>
  <c r="F95" i="10"/>
  <c r="E95" i="10"/>
  <c r="E96" i="10" s="1"/>
  <c r="B97" i="10"/>
  <c r="J90" i="9"/>
  <c r="B98" i="10" l="1"/>
  <c r="J95" i="10"/>
  <c r="D97" i="10"/>
  <c r="H96" i="10"/>
  <c r="I96" i="10" s="1"/>
  <c r="G96" i="10"/>
  <c r="F96" i="10"/>
  <c r="E91" i="9"/>
  <c r="D92" i="9" s="1"/>
  <c r="D93" i="9" s="1"/>
  <c r="D94" i="9" s="1"/>
  <c r="D95" i="9" s="1"/>
  <c r="D96" i="9" s="1"/>
  <c r="G91" i="9"/>
  <c r="H91" i="9"/>
  <c r="I91" i="9" s="1"/>
  <c r="F91" i="9"/>
  <c r="D98" i="10" l="1"/>
  <c r="H97" i="10"/>
  <c r="I97" i="10" s="1"/>
  <c r="G97" i="10"/>
  <c r="F97" i="10"/>
  <c r="B99" i="10"/>
  <c r="J96" i="10"/>
  <c r="E97" i="10"/>
  <c r="E98" i="10" s="1"/>
  <c r="J91" i="9"/>
  <c r="E92" i="9"/>
  <c r="G92" i="9"/>
  <c r="H92" i="9"/>
  <c r="I92" i="9" s="1"/>
  <c r="F92" i="9"/>
  <c r="B100" i="10" l="1"/>
  <c r="J97" i="10"/>
  <c r="D99" i="10"/>
  <c r="H98" i="10"/>
  <c r="I98" i="10" s="1"/>
  <c r="G98" i="10"/>
  <c r="F98" i="10"/>
  <c r="J92" i="9"/>
  <c r="E93" i="9"/>
  <c r="H93" i="9"/>
  <c r="I93" i="9" s="1"/>
  <c r="G93" i="9"/>
  <c r="F93" i="9"/>
  <c r="D100" i="10" l="1"/>
  <c r="H99" i="10"/>
  <c r="I99" i="10" s="1"/>
  <c r="G99" i="10"/>
  <c r="F99" i="10"/>
  <c r="B101" i="10"/>
  <c r="J98" i="10"/>
  <c r="E99" i="10"/>
  <c r="E100" i="10" s="1"/>
  <c r="J93" i="9"/>
  <c r="E94" i="9"/>
  <c r="G94" i="9"/>
  <c r="H94" i="9"/>
  <c r="I94" i="9" s="1"/>
  <c r="F94" i="9"/>
  <c r="B102" i="10" l="1"/>
  <c r="J99" i="10"/>
  <c r="D101" i="10"/>
  <c r="H100" i="10"/>
  <c r="I100" i="10" s="1"/>
  <c r="G100" i="10"/>
  <c r="F100" i="10"/>
  <c r="J94" i="9"/>
  <c r="E95" i="9"/>
  <c r="G95" i="9"/>
  <c r="H95" i="9"/>
  <c r="I95" i="9" s="1"/>
  <c r="F95" i="9"/>
  <c r="D102" i="10" l="1"/>
  <c r="H101" i="10"/>
  <c r="I101" i="10" s="1"/>
  <c r="G101" i="10"/>
  <c r="F101" i="10"/>
  <c r="B103" i="10"/>
  <c r="J100" i="10"/>
  <c r="E101" i="10"/>
  <c r="E102" i="10" s="1"/>
  <c r="J95" i="9"/>
  <c r="B104" i="10" l="1"/>
  <c r="J101" i="10"/>
  <c r="D103" i="10"/>
  <c r="H102" i="10"/>
  <c r="I102" i="10" s="1"/>
  <c r="G102" i="10"/>
  <c r="F102" i="10"/>
  <c r="E96" i="9"/>
  <c r="D97" i="9" s="1"/>
  <c r="D98" i="9" s="1"/>
  <c r="D99" i="9" s="1"/>
  <c r="D100" i="9" s="1"/>
  <c r="D101" i="9" s="1"/>
  <c r="D102" i="9" s="1"/>
  <c r="D103" i="9" s="1"/>
  <c r="G96" i="9"/>
  <c r="H96" i="9"/>
  <c r="I96" i="9" s="1"/>
  <c r="F96" i="9"/>
  <c r="H103" i="10" l="1"/>
  <c r="I103" i="10" s="1"/>
  <c r="G103" i="10"/>
  <c r="F103" i="10"/>
  <c r="B105" i="10"/>
  <c r="J102" i="10"/>
  <c r="E103" i="10"/>
  <c r="D104" i="10" s="1"/>
  <c r="J96" i="9"/>
  <c r="D105" i="10" l="1"/>
  <c r="H104" i="10"/>
  <c r="I104" i="10" s="1"/>
  <c r="G104" i="10"/>
  <c r="F104" i="10"/>
  <c r="E104" i="10"/>
  <c r="E105" i="10" s="1"/>
  <c r="J103" i="10"/>
  <c r="B106" i="10"/>
  <c r="E97" i="9"/>
  <c r="G97" i="9"/>
  <c r="H97" i="9"/>
  <c r="I97" i="9" s="1"/>
  <c r="F97" i="9"/>
  <c r="B107" i="10" l="1"/>
  <c r="J104" i="10"/>
  <c r="D106" i="10"/>
  <c r="H105" i="10"/>
  <c r="I105" i="10" s="1"/>
  <c r="G105" i="10"/>
  <c r="F105" i="10"/>
  <c r="J97" i="9"/>
  <c r="E98" i="9"/>
  <c r="G98" i="9"/>
  <c r="H98" i="9"/>
  <c r="I98" i="9" s="1"/>
  <c r="F98" i="9"/>
  <c r="D107" i="10" l="1"/>
  <c r="H106" i="10"/>
  <c r="I106" i="10" s="1"/>
  <c r="G106" i="10"/>
  <c r="F106" i="10"/>
  <c r="B108" i="10"/>
  <c r="J105" i="10"/>
  <c r="E106" i="10"/>
  <c r="J98" i="9"/>
  <c r="E99" i="9"/>
  <c r="G99" i="9"/>
  <c r="H99" i="9"/>
  <c r="I99" i="9" s="1"/>
  <c r="F99" i="9"/>
  <c r="E107" i="10" l="1"/>
  <c r="B109" i="10"/>
  <c r="J106" i="10"/>
  <c r="D108" i="10"/>
  <c r="H107" i="10"/>
  <c r="I107" i="10" s="1"/>
  <c r="G107" i="10"/>
  <c r="F107" i="10"/>
  <c r="J99" i="9"/>
  <c r="E100" i="9"/>
  <c r="G100" i="9"/>
  <c r="H100" i="9"/>
  <c r="I100" i="9" s="1"/>
  <c r="F100" i="9"/>
  <c r="D109" i="10" l="1"/>
  <c r="H108" i="10"/>
  <c r="I108" i="10" s="1"/>
  <c r="G108" i="10"/>
  <c r="F108" i="10"/>
  <c r="B110" i="10"/>
  <c r="J107" i="10"/>
  <c r="E108" i="10"/>
  <c r="J100" i="9"/>
  <c r="E101" i="9"/>
  <c r="G101" i="9"/>
  <c r="H101" i="9"/>
  <c r="I101" i="9" s="1"/>
  <c r="F101" i="9"/>
  <c r="E109" i="10" l="1"/>
  <c r="B111" i="10"/>
  <c r="J108" i="10"/>
  <c r="D110" i="10"/>
  <c r="H109" i="10"/>
  <c r="I109" i="10" s="1"/>
  <c r="G109" i="10"/>
  <c r="F109" i="10"/>
  <c r="J101" i="9"/>
  <c r="E102" i="9"/>
  <c r="G102" i="9"/>
  <c r="H102" i="9"/>
  <c r="I102" i="9" s="1"/>
  <c r="F102" i="9"/>
  <c r="D111" i="10" l="1"/>
  <c r="H110" i="10"/>
  <c r="I110" i="10" s="1"/>
  <c r="G110" i="10"/>
  <c r="F110" i="10"/>
  <c r="B112" i="10"/>
  <c r="J109" i="10"/>
  <c r="E110" i="10"/>
  <c r="J102" i="9"/>
  <c r="E103" i="9"/>
  <c r="D104" i="9" s="1"/>
  <c r="D105" i="9" s="1"/>
  <c r="D106" i="9" s="1"/>
  <c r="D107" i="9" s="1"/>
  <c r="D108" i="9" s="1"/>
  <c r="G103" i="9"/>
  <c r="H103" i="9"/>
  <c r="I103" i="9" s="1"/>
  <c r="F103" i="9"/>
  <c r="E111" i="10" l="1"/>
  <c r="B113" i="10"/>
  <c r="J110" i="10"/>
  <c r="D112" i="10"/>
  <c r="H111" i="10"/>
  <c r="I111" i="10" s="1"/>
  <c r="G111" i="10"/>
  <c r="F111" i="10"/>
  <c r="J103" i="9"/>
  <c r="E104" i="9"/>
  <c r="G104" i="9"/>
  <c r="H104" i="9"/>
  <c r="I104" i="9" s="1"/>
  <c r="F104" i="9"/>
  <c r="D113" i="10" l="1"/>
  <c r="H112" i="10"/>
  <c r="I112" i="10" s="1"/>
  <c r="G112" i="10"/>
  <c r="F112" i="10"/>
  <c r="B114" i="10"/>
  <c r="J111" i="10"/>
  <c r="E112" i="10"/>
  <c r="J104" i="9"/>
  <c r="E105" i="9"/>
  <c r="G105" i="9"/>
  <c r="H105" i="9"/>
  <c r="I105" i="9" s="1"/>
  <c r="F105" i="9"/>
  <c r="E113" i="10" l="1"/>
  <c r="B115" i="10"/>
  <c r="J112" i="10"/>
  <c r="D114" i="10"/>
  <c r="H113" i="10"/>
  <c r="I113" i="10" s="1"/>
  <c r="G113" i="10"/>
  <c r="F113" i="10"/>
  <c r="J105" i="9"/>
  <c r="E106" i="9"/>
  <c r="G106" i="9"/>
  <c r="H106" i="9"/>
  <c r="I106" i="9" s="1"/>
  <c r="F106" i="9"/>
  <c r="D115" i="10" l="1"/>
  <c r="H114" i="10"/>
  <c r="I114" i="10" s="1"/>
  <c r="G114" i="10"/>
  <c r="F114" i="10"/>
  <c r="B116" i="10"/>
  <c r="J113" i="10"/>
  <c r="E114" i="10"/>
  <c r="E115" i="10" s="1"/>
  <c r="J106" i="9"/>
  <c r="G108" i="9"/>
  <c r="H108" i="9"/>
  <c r="I108" i="9" s="1"/>
  <c r="F108" i="9"/>
  <c r="E107" i="9"/>
  <c r="E108" i="9" s="1"/>
  <c r="D109" i="9" s="1"/>
  <c r="D110" i="9" s="1"/>
  <c r="D111" i="9" s="1"/>
  <c r="D112" i="9" s="1"/>
  <c r="D113" i="9" s="1"/>
  <c r="D114" i="9" s="1"/>
  <c r="D115" i="9" s="1"/>
  <c r="G107" i="9"/>
  <c r="H107" i="9"/>
  <c r="I107" i="9" s="1"/>
  <c r="F107" i="9"/>
  <c r="B117" i="10" l="1"/>
  <c r="J114" i="10"/>
  <c r="D116" i="10"/>
  <c r="H115" i="10"/>
  <c r="I115" i="10" s="1"/>
  <c r="G115" i="10"/>
  <c r="F115" i="10"/>
  <c r="J107" i="9"/>
  <c r="J108" i="9"/>
  <c r="D117" i="10" l="1"/>
  <c r="H116" i="10"/>
  <c r="I116" i="10" s="1"/>
  <c r="G116" i="10"/>
  <c r="F116" i="10"/>
  <c r="B118" i="10"/>
  <c r="J115" i="10"/>
  <c r="E116" i="10"/>
  <c r="E117" i="10" s="1"/>
  <c r="E109" i="9"/>
  <c r="G109" i="9"/>
  <c r="H109" i="9"/>
  <c r="I109" i="9" s="1"/>
  <c r="F109" i="9"/>
  <c r="B119" i="10" l="1"/>
  <c r="J116" i="10"/>
  <c r="D118" i="10"/>
  <c r="H117" i="10"/>
  <c r="I117" i="10" s="1"/>
  <c r="G117" i="10"/>
  <c r="F117" i="10"/>
  <c r="J109" i="9"/>
  <c r="E110" i="9"/>
  <c r="G110" i="9"/>
  <c r="H110" i="9"/>
  <c r="I110" i="9" s="1"/>
  <c r="F110" i="9"/>
  <c r="D119" i="10" l="1"/>
  <c r="H118" i="10"/>
  <c r="I118" i="10" s="1"/>
  <c r="G118" i="10"/>
  <c r="F118" i="10"/>
  <c r="B120" i="10"/>
  <c r="J117" i="10"/>
  <c r="E118" i="10"/>
  <c r="J110" i="9"/>
  <c r="E111" i="9"/>
  <c r="G111" i="9"/>
  <c r="H111" i="9"/>
  <c r="I111" i="9" s="1"/>
  <c r="F111" i="9"/>
  <c r="E119" i="10" l="1"/>
  <c r="B121" i="10"/>
  <c r="J118" i="10"/>
  <c r="D120" i="10"/>
  <c r="H119" i="10"/>
  <c r="I119" i="10" s="1"/>
  <c r="G119" i="10"/>
  <c r="F119" i="10"/>
  <c r="J111" i="9"/>
  <c r="E112" i="9"/>
  <c r="G112" i="9"/>
  <c r="H112" i="9"/>
  <c r="I112" i="9" s="1"/>
  <c r="F112" i="9"/>
  <c r="D121" i="10" l="1"/>
  <c r="H120" i="10"/>
  <c r="I120" i="10" s="1"/>
  <c r="G120" i="10"/>
  <c r="F120" i="10"/>
  <c r="B122" i="10"/>
  <c r="J119" i="10"/>
  <c r="E120" i="10"/>
  <c r="E121" i="10" s="1"/>
  <c r="J112" i="9"/>
  <c r="E113" i="9"/>
  <c r="G113" i="9"/>
  <c r="H113" i="9"/>
  <c r="I113" i="9" s="1"/>
  <c r="F113" i="9"/>
  <c r="B123" i="10" l="1"/>
  <c r="J120" i="10"/>
  <c r="D122" i="10"/>
  <c r="H121" i="10"/>
  <c r="I121" i="10" s="1"/>
  <c r="G121" i="10"/>
  <c r="F121" i="10"/>
  <c r="J113" i="9"/>
  <c r="E114" i="9"/>
  <c r="G114" i="9"/>
  <c r="H114" i="9"/>
  <c r="I114" i="9" s="1"/>
  <c r="F114" i="9"/>
  <c r="D123" i="10" l="1"/>
  <c r="H122" i="10"/>
  <c r="I122" i="10" s="1"/>
  <c r="G122" i="10"/>
  <c r="F122" i="10"/>
  <c r="B124" i="10"/>
  <c r="J121" i="10"/>
  <c r="E122" i="10"/>
  <c r="E123" i="10" s="1"/>
  <c r="J114" i="9"/>
  <c r="B125" i="10" l="1"/>
  <c r="J122" i="10"/>
  <c r="D124" i="10"/>
  <c r="H123" i="10"/>
  <c r="I123" i="10" s="1"/>
  <c r="G123" i="10"/>
  <c r="F123" i="10"/>
  <c r="E115" i="9"/>
  <c r="D116" i="9" s="1"/>
  <c r="D117" i="9" s="1"/>
  <c r="D118" i="9" s="1"/>
  <c r="D119" i="9" s="1"/>
  <c r="D120" i="9" s="1"/>
  <c r="G115" i="9"/>
  <c r="H115" i="9"/>
  <c r="I115" i="9" s="1"/>
  <c r="F115" i="9"/>
  <c r="D125" i="10" l="1"/>
  <c r="H124" i="10"/>
  <c r="I124" i="10" s="1"/>
  <c r="G124" i="10"/>
  <c r="F124" i="10"/>
  <c r="B126" i="10"/>
  <c r="J123" i="10"/>
  <c r="E124" i="10"/>
  <c r="E125" i="10" s="1"/>
  <c r="J115" i="9"/>
  <c r="E116" i="9"/>
  <c r="G116" i="9"/>
  <c r="H116" i="9"/>
  <c r="I116" i="9" s="1"/>
  <c r="F116" i="9"/>
  <c r="B127" i="10" l="1"/>
  <c r="J124" i="10"/>
  <c r="D126" i="10"/>
  <c r="H125" i="10"/>
  <c r="I125" i="10" s="1"/>
  <c r="G125" i="10"/>
  <c r="F125" i="10"/>
  <c r="J116" i="9"/>
  <c r="E117" i="9"/>
  <c r="G117" i="9"/>
  <c r="H117" i="9"/>
  <c r="I117" i="9" s="1"/>
  <c r="F117" i="9"/>
  <c r="D127" i="10" l="1"/>
  <c r="H126" i="10"/>
  <c r="I126" i="10" s="1"/>
  <c r="G126" i="10"/>
  <c r="F126" i="10"/>
  <c r="B128" i="10"/>
  <c r="J125" i="10"/>
  <c r="E126" i="10"/>
  <c r="E127" i="10" s="1"/>
  <c r="J117" i="9"/>
  <c r="E118" i="9"/>
  <c r="H118" i="9"/>
  <c r="I118" i="9" s="1"/>
  <c r="G118" i="9"/>
  <c r="F118" i="9"/>
  <c r="B129" i="10" l="1"/>
  <c r="J126" i="10"/>
  <c r="D128" i="10"/>
  <c r="H127" i="10"/>
  <c r="I127" i="10" s="1"/>
  <c r="G127" i="10"/>
  <c r="F127" i="10"/>
  <c r="J118" i="9"/>
  <c r="E119" i="9"/>
  <c r="H119" i="9"/>
  <c r="I119" i="9" s="1"/>
  <c r="G119" i="9"/>
  <c r="F119" i="9"/>
  <c r="G128" i="10" l="1"/>
  <c r="D129" i="10"/>
  <c r="H128" i="10"/>
  <c r="I128" i="10" s="1"/>
  <c r="F128" i="10"/>
  <c r="E128" i="10"/>
  <c r="J127" i="10"/>
  <c r="B130" i="10"/>
  <c r="E129" i="10"/>
  <c r="J119" i="9"/>
  <c r="E120" i="9"/>
  <c r="D121" i="9" s="1"/>
  <c r="D122" i="9" s="1"/>
  <c r="D123" i="9" s="1"/>
  <c r="D124" i="9" s="1"/>
  <c r="D125" i="9" s="1"/>
  <c r="D126" i="9" s="1"/>
  <c r="D127" i="9" s="1"/>
  <c r="H120" i="9"/>
  <c r="I120" i="9" s="1"/>
  <c r="G120" i="9"/>
  <c r="F120" i="9"/>
  <c r="J128" i="10" l="1"/>
  <c r="G129" i="10"/>
  <c r="H129" i="10"/>
  <c r="I129" i="10" s="1"/>
  <c r="D130" i="10"/>
  <c r="F129" i="10"/>
  <c r="B131" i="10"/>
  <c r="J120" i="9"/>
  <c r="G130" i="10" l="1"/>
  <c r="H130" i="10"/>
  <c r="I130" i="10" s="1"/>
  <c r="D131" i="10"/>
  <c r="F130" i="10"/>
  <c r="J129" i="10"/>
  <c r="E130" i="10"/>
  <c r="E131" i="10" s="1"/>
  <c r="B132" i="10"/>
  <c r="E121" i="9"/>
  <c r="H121" i="9"/>
  <c r="I121" i="9" s="1"/>
  <c r="G121" i="9"/>
  <c r="F121" i="9"/>
  <c r="G131" i="10" l="1"/>
  <c r="D132" i="10"/>
  <c r="E132" i="10" s="1"/>
  <c r="H131" i="10"/>
  <c r="I131" i="10" s="1"/>
  <c r="F131" i="10"/>
  <c r="B133" i="10"/>
  <c r="J130" i="10"/>
  <c r="J121" i="9"/>
  <c r="E122" i="9"/>
  <c r="H122" i="9"/>
  <c r="I122" i="9" s="1"/>
  <c r="G122" i="9"/>
  <c r="F122" i="9"/>
  <c r="J131" i="10" l="1"/>
  <c r="G132" i="10"/>
  <c r="D133" i="10"/>
  <c r="E133" i="10" s="1"/>
  <c r="H132" i="10"/>
  <c r="I132" i="10" s="1"/>
  <c r="J132" i="10" s="1"/>
  <c r="F132" i="10"/>
  <c r="B134" i="10"/>
  <c r="J122" i="9"/>
  <c r="E123" i="9"/>
  <c r="H123" i="9"/>
  <c r="I123" i="9" s="1"/>
  <c r="G123" i="9"/>
  <c r="F123" i="9"/>
  <c r="G133" i="10" l="1"/>
  <c r="H133" i="10"/>
  <c r="I133" i="10" s="1"/>
  <c r="D134" i="10"/>
  <c r="F133" i="10"/>
  <c r="B135" i="10"/>
  <c r="J123" i="9"/>
  <c r="E124" i="9"/>
  <c r="H124" i="9"/>
  <c r="I124" i="9" s="1"/>
  <c r="G124" i="9"/>
  <c r="F124" i="9"/>
  <c r="G134" i="10" l="1"/>
  <c r="H134" i="10"/>
  <c r="I134" i="10" s="1"/>
  <c r="D135" i="10"/>
  <c r="F134" i="10"/>
  <c r="J133" i="10"/>
  <c r="E134" i="10"/>
  <c r="B136" i="10"/>
  <c r="J124" i="9"/>
  <c r="E125" i="9"/>
  <c r="H125" i="9"/>
  <c r="I125" i="9" s="1"/>
  <c r="G125" i="9"/>
  <c r="F125" i="9"/>
  <c r="E135" i="10" l="1"/>
  <c r="G135" i="10"/>
  <c r="D136" i="10"/>
  <c r="E136" i="10" s="1"/>
  <c r="H135" i="10"/>
  <c r="I135" i="10" s="1"/>
  <c r="F135" i="10"/>
  <c r="B137" i="10"/>
  <c r="J134" i="10"/>
  <c r="J125" i="9"/>
  <c r="E126" i="9"/>
  <c r="H126" i="9"/>
  <c r="I126" i="9" s="1"/>
  <c r="G126" i="9"/>
  <c r="F126" i="9"/>
  <c r="J135" i="10" l="1"/>
  <c r="G136" i="10"/>
  <c r="D137" i="10"/>
  <c r="H136" i="10"/>
  <c r="I136" i="10" s="1"/>
  <c r="J136" i="10" s="1"/>
  <c r="F136" i="10"/>
  <c r="B138" i="10"/>
  <c r="E137" i="10"/>
  <c r="J126" i="9"/>
  <c r="E127" i="9"/>
  <c r="D128" i="9" s="1"/>
  <c r="D129" i="9" s="1"/>
  <c r="D130" i="9" s="1"/>
  <c r="D131" i="9" s="1"/>
  <c r="D132" i="9" s="1"/>
  <c r="H127" i="9"/>
  <c r="I127" i="9" s="1"/>
  <c r="G127" i="9"/>
  <c r="F127" i="9"/>
  <c r="G137" i="10" l="1"/>
  <c r="D138" i="10"/>
  <c r="E138" i="10" s="1"/>
  <c r="H137" i="10"/>
  <c r="I137" i="10" s="1"/>
  <c r="F137" i="10"/>
  <c r="B139" i="10"/>
  <c r="J127" i="9"/>
  <c r="E128" i="9"/>
  <c r="H128" i="9"/>
  <c r="I128" i="9" s="1"/>
  <c r="G128" i="9"/>
  <c r="F128" i="9"/>
  <c r="J137" i="10" l="1"/>
  <c r="G138" i="10"/>
  <c r="D139" i="10"/>
  <c r="H138" i="10"/>
  <c r="I138" i="10" s="1"/>
  <c r="F138" i="10"/>
  <c r="B140" i="10"/>
  <c r="E139" i="10"/>
  <c r="J128" i="9"/>
  <c r="E129" i="9"/>
  <c r="H129" i="9"/>
  <c r="I129" i="9" s="1"/>
  <c r="G129" i="9"/>
  <c r="F129" i="9"/>
  <c r="J138" i="10" l="1"/>
  <c r="G139" i="10"/>
  <c r="D140" i="10"/>
  <c r="H139" i="10"/>
  <c r="I139" i="10" s="1"/>
  <c r="F139" i="10"/>
  <c r="B141" i="10"/>
  <c r="J129" i="9"/>
  <c r="E130" i="9"/>
  <c r="H130" i="9"/>
  <c r="I130" i="9" s="1"/>
  <c r="G130" i="9"/>
  <c r="F130" i="9"/>
  <c r="J139" i="10" l="1"/>
  <c r="G140" i="10"/>
  <c r="H140" i="10"/>
  <c r="I140" i="10" s="1"/>
  <c r="D141" i="10"/>
  <c r="F140" i="10"/>
  <c r="E140" i="10"/>
  <c r="B142" i="10"/>
  <c r="J130" i="9"/>
  <c r="E131" i="9"/>
  <c r="H131" i="9"/>
  <c r="I131" i="9" s="1"/>
  <c r="G131" i="9"/>
  <c r="F131" i="9"/>
  <c r="E141" i="10" l="1"/>
  <c r="G141" i="10"/>
  <c r="H141" i="10"/>
  <c r="I141" i="10" s="1"/>
  <c r="D142" i="10"/>
  <c r="F141" i="10"/>
  <c r="B143" i="10"/>
  <c r="J140" i="10"/>
  <c r="J131" i="9"/>
  <c r="E132" i="9"/>
  <c r="D133" i="9" s="1"/>
  <c r="D134" i="9" s="1"/>
  <c r="D135" i="9" s="1"/>
  <c r="D136" i="9" s="1"/>
  <c r="D137" i="9" s="1"/>
  <c r="D138" i="9" s="1"/>
  <c r="D139" i="9" s="1"/>
  <c r="H132" i="9"/>
  <c r="I132" i="9" s="1"/>
  <c r="G132" i="9"/>
  <c r="F132" i="9"/>
  <c r="G142" i="10" l="1"/>
  <c r="D143" i="10"/>
  <c r="H142" i="10"/>
  <c r="I142" i="10" s="1"/>
  <c r="F142" i="10"/>
  <c r="E142" i="10"/>
  <c r="J141" i="10"/>
  <c r="B144" i="10"/>
  <c r="J132" i="9"/>
  <c r="E143" i="10" l="1"/>
  <c r="J142" i="10"/>
  <c r="B145" i="10"/>
  <c r="G143" i="10"/>
  <c r="D144" i="10"/>
  <c r="H143" i="10"/>
  <c r="I143" i="10" s="1"/>
  <c r="F143" i="10"/>
  <c r="E133" i="9"/>
  <c r="H133" i="9"/>
  <c r="I133" i="9" s="1"/>
  <c r="G133" i="9"/>
  <c r="F133" i="9"/>
  <c r="G144" i="10" l="1"/>
  <c r="H144" i="10"/>
  <c r="I144" i="10" s="1"/>
  <c r="D145" i="10"/>
  <c r="F144" i="10"/>
  <c r="E144" i="10"/>
  <c r="J143" i="10"/>
  <c r="B146" i="10"/>
  <c r="J133" i="9"/>
  <c r="E134" i="9"/>
  <c r="H134" i="9"/>
  <c r="I134" i="9" s="1"/>
  <c r="G134" i="9"/>
  <c r="F134" i="9"/>
  <c r="E145" i="10" l="1"/>
  <c r="B147" i="10"/>
  <c r="G145" i="10"/>
  <c r="H145" i="10"/>
  <c r="I145" i="10" s="1"/>
  <c r="D146" i="10"/>
  <c r="E146" i="10" s="1"/>
  <c r="F145" i="10"/>
  <c r="J144" i="10"/>
  <c r="J134" i="9"/>
  <c r="E135" i="9"/>
  <c r="H135" i="9"/>
  <c r="I135" i="9" s="1"/>
  <c r="G135" i="9"/>
  <c r="F135" i="9"/>
  <c r="J145" i="10" l="1"/>
  <c r="G146" i="10"/>
  <c r="D147" i="10"/>
  <c r="E147" i="10" s="1"/>
  <c r="H146" i="10"/>
  <c r="I146" i="10" s="1"/>
  <c r="F146" i="10"/>
  <c r="B148" i="10"/>
  <c r="J135" i="9"/>
  <c r="E136" i="9"/>
  <c r="H136" i="9"/>
  <c r="I136" i="9" s="1"/>
  <c r="G136" i="9"/>
  <c r="F136" i="9"/>
  <c r="J146" i="10" l="1"/>
  <c r="G147" i="10"/>
  <c r="D148" i="10"/>
  <c r="H147" i="10"/>
  <c r="I147" i="10" s="1"/>
  <c r="F147" i="10"/>
  <c r="B149" i="10"/>
  <c r="J136" i="9"/>
  <c r="E137" i="9"/>
  <c r="H137" i="9"/>
  <c r="I137" i="9" s="1"/>
  <c r="G137" i="9"/>
  <c r="F137" i="9"/>
  <c r="J147" i="10" l="1"/>
  <c r="G148" i="10"/>
  <c r="H148" i="10"/>
  <c r="I148" i="10" s="1"/>
  <c r="D149" i="10"/>
  <c r="F148" i="10"/>
  <c r="B150" i="10"/>
  <c r="E148" i="10"/>
  <c r="J137" i="9"/>
  <c r="E138" i="9"/>
  <c r="H138" i="9"/>
  <c r="I138" i="9" s="1"/>
  <c r="G138" i="9"/>
  <c r="F138" i="9"/>
  <c r="G149" i="10" l="1"/>
  <c r="H149" i="10"/>
  <c r="I149" i="10" s="1"/>
  <c r="D150" i="10"/>
  <c r="F149" i="10"/>
  <c r="E149" i="10"/>
  <c r="J148" i="10"/>
  <c r="B151" i="10"/>
  <c r="E150" i="10"/>
  <c r="J138" i="9"/>
  <c r="E139" i="9"/>
  <c r="D140" i="9" s="1"/>
  <c r="H139" i="9"/>
  <c r="I139" i="9" s="1"/>
  <c r="G139" i="9"/>
  <c r="F139" i="9"/>
  <c r="B152" i="10" l="1"/>
  <c r="G150" i="10"/>
  <c r="D151" i="10"/>
  <c r="H150" i="10"/>
  <c r="I150" i="10" s="1"/>
  <c r="F150" i="10"/>
  <c r="J149" i="10"/>
  <c r="D141" i="9"/>
  <c r="F141" i="9"/>
  <c r="J139" i="9"/>
  <c r="E140" i="9"/>
  <c r="E141" i="9" s="1"/>
  <c r="H140" i="9"/>
  <c r="I140" i="9" s="1"/>
  <c r="G140" i="9"/>
  <c r="F140" i="9"/>
  <c r="G151" i="10" l="1"/>
  <c r="H151" i="10"/>
  <c r="I151" i="10" s="1"/>
  <c r="F151" i="10"/>
  <c r="E151" i="10"/>
  <c r="D152" i="10" s="1"/>
  <c r="J150" i="10"/>
  <c r="B153" i="10"/>
  <c r="D142" i="9"/>
  <c r="G141" i="9"/>
  <c r="H141" i="9"/>
  <c r="I141" i="9" s="1"/>
  <c r="J140" i="9"/>
  <c r="G152" i="10" l="1"/>
  <c r="H152" i="10"/>
  <c r="I152" i="10" s="1"/>
  <c r="D153" i="10"/>
  <c r="F152" i="10"/>
  <c r="E152" i="10"/>
  <c r="J151" i="10"/>
  <c r="B154" i="10"/>
  <c r="E153" i="10"/>
  <c r="J141" i="9"/>
  <c r="D143" i="9"/>
  <c r="F143" i="9" s="1"/>
  <c r="H142" i="9"/>
  <c r="I142" i="9" s="1"/>
  <c r="G142" i="9"/>
  <c r="F142" i="9"/>
  <c r="E142" i="9"/>
  <c r="E143" i="9" s="1"/>
  <c r="B155" i="10" l="1"/>
  <c r="G153" i="10"/>
  <c r="H153" i="10"/>
  <c r="I153" i="10" s="1"/>
  <c r="D154" i="10"/>
  <c r="E154" i="10" s="1"/>
  <c r="F153" i="10"/>
  <c r="J152" i="10"/>
  <c r="J142" i="9"/>
  <c r="D144" i="9"/>
  <c r="G143" i="9"/>
  <c r="H143" i="9"/>
  <c r="I143" i="9" s="1"/>
  <c r="J153" i="10" l="1"/>
  <c r="G154" i="10"/>
  <c r="D155" i="10"/>
  <c r="E155" i="10" s="1"/>
  <c r="H154" i="10"/>
  <c r="I154" i="10" s="1"/>
  <c r="F154" i="10"/>
  <c r="B156" i="10"/>
  <c r="H144" i="9"/>
  <c r="I144" i="9" s="1"/>
  <c r="G144" i="9"/>
  <c r="F144" i="9"/>
  <c r="J143" i="9"/>
  <c r="E144" i="9"/>
  <c r="J154" i="10" l="1"/>
  <c r="G155" i="10"/>
  <c r="D156" i="10"/>
  <c r="H155" i="10"/>
  <c r="I155" i="10" s="1"/>
  <c r="F155" i="10"/>
  <c r="B157" i="10"/>
  <c r="D145" i="9"/>
  <c r="E145" i="9"/>
  <c r="J144" i="9"/>
  <c r="J155" i="10" l="1"/>
  <c r="G156" i="10"/>
  <c r="H156" i="10"/>
  <c r="I156" i="10" s="1"/>
  <c r="D157" i="10"/>
  <c r="F156" i="10"/>
  <c r="B158" i="10"/>
  <c r="E156" i="10"/>
  <c r="D146" i="9"/>
  <c r="H145" i="9"/>
  <c r="I145" i="9" s="1"/>
  <c r="G145" i="9"/>
  <c r="F145" i="9"/>
  <c r="F146" i="9"/>
  <c r="G157" i="10" l="1"/>
  <c r="H157" i="10"/>
  <c r="I157" i="10" s="1"/>
  <c r="D158" i="10"/>
  <c r="F157" i="10"/>
  <c r="E157" i="10"/>
  <c r="J156" i="10"/>
  <c r="B159" i="10"/>
  <c r="E158" i="10"/>
  <c r="J145" i="9"/>
  <c r="D147" i="9"/>
  <c r="H146" i="9"/>
  <c r="I146" i="9" s="1"/>
  <c r="G146" i="9"/>
  <c r="E146" i="9"/>
  <c r="E147" i="9" s="1"/>
  <c r="B160" i="10" l="1"/>
  <c r="G158" i="10"/>
  <c r="D159" i="10"/>
  <c r="H158" i="10"/>
  <c r="I158" i="10" s="1"/>
  <c r="F158" i="10"/>
  <c r="J157" i="10"/>
  <c r="J146" i="9"/>
  <c r="D148" i="9"/>
  <c r="E148" i="9" s="1"/>
  <c r="G147" i="9"/>
  <c r="H147" i="9"/>
  <c r="I147" i="9" s="1"/>
  <c r="F147" i="9"/>
  <c r="F148" i="9"/>
  <c r="G159" i="10" l="1"/>
  <c r="D160" i="10"/>
  <c r="H159" i="10"/>
  <c r="I159" i="10" s="1"/>
  <c r="F159" i="10"/>
  <c r="E159" i="10"/>
  <c r="J158" i="10"/>
  <c r="B161" i="10"/>
  <c r="E160" i="10"/>
  <c r="D149" i="9"/>
  <c r="H148" i="9"/>
  <c r="I148" i="9" s="1"/>
  <c r="G148" i="9"/>
  <c r="F149" i="9"/>
  <c r="E149" i="9"/>
  <c r="J147" i="9"/>
  <c r="J159" i="10" l="1"/>
  <c r="B162" i="10"/>
  <c r="G160" i="10"/>
  <c r="H160" i="10"/>
  <c r="I160" i="10" s="1"/>
  <c r="D161" i="10"/>
  <c r="E161" i="10" s="1"/>
  <c r="M9" i="10"/>
  <c r="N9" i="10" s="1"/>
  <c r="F160" i="10"/>
  <c r="J148" i="9"/>
  <c r="D150" i="9"/>
  <c r="F150" i="9" s="1"/>
  <c r="G149" i="9"/>
  <c r="H149" i="9"/>
  <c r="I149" i="9" s="1"/>
  <c r="O9" i="10" l="1"/>
  <c r="M10" i="10" s="1"/>
  <c r="N10" i="10" s="1"/>
  <c r="B163" i="10"/>
  <c r="G161" i="10"/>
  <c r="H161" i="10"/>
  <c r="I161" i="10" s="1"/>
  <c r="D162" i="10"/>
  <c r="E162" i="10" s="1"/>
  <c r="F161" i="10"/>
  <c r="J160" i="10"/>
  <c r="D151" i="9"/>
  <c r="G150" i="9"/>
  <c r="H150" i="9"/>
  <c r="I150" i="9" s="1"/>
  <c r="J150" i="9" s="1"/>
  <c r="F151" i="9"/>
  <c r="J149" i="9"/>
  <c r="E150" i="9"/>
  <c r="E151" i="9" s="1"/>
  <c r="B164" i="10" l="1"/>
  <c r="G162" i="10"/>
  <c r="D163" i="10"/>
  <c r="H162" i="10"/>
  <c r="I162" i="10" s="1"/>
  <c r="F162" i="10"/>
  <c r="O10" i="10"/>
  <c r="M11" i="10" s="1"/>
  <c r="N11" i="10" s="1"/>
  <c r="J161" i="10"/>
  <c r="D152" i="9"/>
  <c r="G151" i="9"/>
  <c r="H151" i="9"/>
  <c r="I151" i="9" s="1"/>
  <c r="J151" i="9" s="1"/>
  <c r="F152" i="9"/>
  <c r="O11" i="10" l="1"/>
  <c r="M12" i="10" s="1"/>
  <c r="N12" i="10" s="1"/>
  <c r="G163" i="10"/>
  <c r="H163" i="10"/>
  <c r="I163" i="10" s="1"/>
  <c r="F163" i="10"/>
  <c r="B165" i="10"/>
  <c r="J162" i="10"/>
  <c r="E163" i="10"/>
  <c r="D164" i="10" s="1"/>
  <c r="D153" i="9"/>
  <c r="E152" i="9"/>
  <c r="E153" i="9" s="1"/>
  <c r="H152" i="9"/>
  <c r="I152" i="9" s="1"/>
  <c r="G152" i="9"/>
  <c r="F153" i="9"/>
  <c r="D165" i="10" l="1"/>
  <c r="H164" i="10"/>
  <c r="I164" i="10" s="1"/>
  <c r="G164" i="10"/>
  <c r="F164" i="10"/>
  <c r="E164" i="10"/>
  <c r="B166" i="10"/>
  <c r="O12" i="10"/>
  <c r="M13" i="10" s="1"/>
  <c r="N13" i="10" s="1"/>
  <c r="J163" i="10"/>
  <c r="J152" i="9"/>
  <c r="D154" i="9"/>
  <c r="F154" i="9" s="1"/>
  <c r="H153" i="9"/>
  <c r="I153" i="9" s="1"/>
  <c r="G153" i="9"/>
  <c r="E165" i="10" l="1"/>
  <c r="O13" i="10"/>
  <c r="M14" i="10"/>
  <c r="N14" i="10" s="1"/>
  <c r="B167" i="10"/>
  <c r="J164" i="10"/>
  <c r="D166" i="10"/>
  <c r="H165" i="10"/>
  <c r="I165" i="10" s="1"/>
  <c r="G165" i="10"/>
  <c r="F165" i="10"/>
  <c r="J153" i="9"/>
  <c r="D155" i="9"/>
  <c r="F155" i="9" s="1"/>
  <c r="G154" i="9"/>
  <c r="H154" i="9"/>
  <c r="I154" i="9" s="1"/>
  <c r="J154" i="9" s="1"/>
  <c r="E154" i="9"/>
  <c r="E155" i="9" s="1"/>
  <c r="E166" i="10" l="1"/>
  <c r="J165" i="10"/>
  <c r="B168" i="10"/>
  <c r="D167" i="10"/>
  <c r="H166" i="10"/>
  <c r="I166" i="10" s="1"/>
  <c r="G166" i="10"/>
  <c r="F166" i="10"/>
  <c r="O14" i="10"/>
  <c r="M15" i="10"/>
  <c r="N15" i="10" s="1"/>
  <c r="D156" i="9"/>
  <c r="G155" i="9"/>
  <c r="H155" i="9"/>
  <c r="I155" i="9" s="1"/>
  <c r="J155" i="9" s="1"/>
  <c r="F156" i="9"/>
  <c r="J166" i="10" l="1"/>
  <c r="D168" i="10"/>
  <c r="H167" i="10"/>
  <c r="I167" i="10" s="1"/>
  <c r="G167" i="10"/>
  <c r="F167" i="10"/>
  <c r="O15" i="10"/>
  <c r="M16" i="10" s="1"/>
  <c r="N16" i="10" s="1"/>
  <c r="B169" i="10"/>
  <c r="E167" i="10"/>
  <c r="E168" i="10" s="1"/>
  <c r="G156" i="9"/>
  <c r="H156" i="9"/>
  <c r="I156" i="9" s="1"/>
  <c r="J156" i="9" s="1"/>
  <c r="E156" i="9"/>
  <c r="J167" i="10" l="1"/>
  <c r="B170" i="10"/>
  <c r="O16" i="10"/>
  <c r="M17" i="10" s="1"/>
  <c r="N17" i="10" s="1"/>
  <c r="D169" i="10"/>
  <c r="E169" i="10" s="1"/>
  <c r="H168" i="10"/>
  <c r="I168" i="10" s="1"/>
  <c r="G168" i="10"/>
  <c r="F168" i="10"/>
  <c r="D157" i="9"/>
  <c r="E157" i="9"/>
  <c r="O17" i="10" l="1"/>
  <c r="M18" i="10" s="1"/>
  <c r="N18" i="10" s="1"/>
  <c r="J168" i="10"/>
  <c r="D170" i="10"/>
  <c r="H169" i="10"/>
  <c r="I169" i="10" s="1"/>
  <c r="G169" i="10"/>
  <c r="F169" i="10"/>
  <c r="B171" i="10"/>
  <c r="D158" i="9"/>
  <c r="H157" i="9"/>
  <c r="I157" i="9" s="1"/>
  <c r="G157" i="9"/>
  <c r="F158" i="9"/>
  <c r="F157" i="9"/>
  <c r="D171" i="10" l="1"/>
  <c r="H170" i="10"/>
  <c r="I170" i="10" s="1"/>
  <c r="G170" i="10"/>
  <c r="F170" i="10"/>
  <c r="E170" i="10"/>
  <c r="O18" i="10"/>
  <c r="M19" i="10"/>
  <c r="N19" i="10" s="1"/>
  <c r="E171" i="10"/>
  <c r="B172" i="10"/>
  <c r="J169" i="10"/>
  <c r="J157" i="9"/>
  <c r="D159" i="9"/>
  <c r="G158" i="9"/>
  <c r="H158" i="9"/>
  <c r="I158" i="9" s="1"/>
  <c r="J158" i="9" s="1"/>
  <c r="E158" i="9"/>
  <c r="E159" i="9" s="1"/>
  <c r="O19" i="10" l="1"/>
  <c r="M20" i="10"/>
  <c r="N20" i="10" s="1"/>
  <c r="J170" i="10"/>
  <c r="B173" i="10"/>
  <c r="D172" i="10"/>
  <c r="H171" i="10"/>
  <c r="I171" i="10" s="1"/>
  <c r="G171" i="10"/>
  <c r="F171" i="10"/>
  <c r="D160" i="9"/>
  <c r="H159" i="9"/>
  <c r="I159" i="9" s="1"/>
  <c r="G159" i="9"/>
  <c r="F160" i="9"/>
  <c r="F159" i="9"/>
  <c r="B174" i="10" l="1"/>
  <c r="J171" i="10"/>
  <c r="D173" i="10"/>
  <c r="H172" i="10"/>
  <c r="I172" i="10" s="1"/>
  <c r="G172" i="10"/>
  <c r="F172" i="10"/>
  <c r="O20" i="10"/>
  <c r="M21" i="10" s="1"/>
  <c r="N21" i="10" s="1"/>
  <c r="E172" i="10"/>
  <c r="J159" i="9"/>
  <c r="M9" i="9"/>
  <c r="N9" i="9" s="1"/>
  <c r="D161" i="9"/>
  <c r="H160" i="9"/>
  <c r="I160" i="9" s="1"/>
  <c r="J160" i="9" s="1"/>
  <c r="G160" i="9"/>
  <c r="E160" i="9"/>
  <c r="E161" i="9" s="1"/>
  <c r="O21" i="10" l="1"/>
  <c r="M22" i="10"/>
  <c r="N22" i="10" s="1"/>
  <c r="D174" i="10"/>
  <c r="H173" i="10"/>
  <c r="I173" i="10" s="1"/>
  <c r="G173" i="10"/>
  <c r="F173" i="10"/>
  <c r="B175" i="10"/>
  <c r="J172" i="10"/>
  <c r="E173" i="10"/>
  <c r="D162" i="9"/>
  <c r="H161" i="9"/>
  <c r="I161" i="9" s="1"/>
  <c r="G161" i="9"/>
  <c r="F161" i="9"/>
  <c r="O9" i="9"/>
  <c r="M10" i="9" s="1"/>
  <c r="N10" i="9" s="1"/>
  <c r="E174" i="10" l="1"/>
  <c r="B176" i="10"/>
  <c r="J173" i="10"/>
  <c r="D175" i="10"/>
  <c r="H174" i="10"/>
  <c r="I174" i="10" s="1"/>
  <c r="G174" i="10"/>
  <c r="F174" i="10"/>
  <c r="O22" i="10"/>
  <c r="M23" i="10" s="1"/>
  <c r="N23" i="10" s="1"/>
  <c r="O10" i="9"/>
  <c r="M11" i="9"/>
  <c r="N11" i="9" s="1"/>
  <c r="J161" i="9"/>
  <c r="D163" i="9"/>
  <c r="H162" i="9"/>
  <c r="I162" i="9" s="1"/>
  <c r="G162" i="9"/>
  <c r="F162" i="9"/>
  <c r="E162" i="9"/>
  <c r="E163" i="9" s="1"/>
  <c r="H175" i="10" l="1"/>
  <c r="I175" i="10" s="1"/>
  <c r="G175" i="10"/>
  <c r="F175" i="10"/>
  <c r="E175" i="10"/>
  <c r="D176" i="10" s="1"/>
  <c r="O23" i="10"/>
  <c r="M24" i="10"/>
  <c r="N24" i="10" s="1"/>
  <c r="J174" i="10"/>
  <c r="B177" i="10"/>
  <c r="O11" i="9"/>
  <c r="M12" i="9"/>
  <c r="N12" i="9" s="1"/>
  <c r="D164" i="9"/>
  <c r="G163" i="9"/>
  <c r="H163" i="9"/>
  <c r="I163" i="9" s="1"/>
  <c r="F163" i="9"/>
  <c r="F164" i="9"/>
  <c r="J162" i="9"/>
  <c r="D177" i="10" l="1"/>
  <c r="H176" i="10"/>
  <c r="I176" i="10" s="1"/>
  <c r="G176" i="10"/>
  <c r="F176" i="10"/>
  <c r="E176" i="10"/>
  <c r="O24" i="10"/>
  <c r="M25" i="10" s="1"/>
  <c r="N25" i="10" s="1"/>
  <c r="J175" i="10"/>
  <c r="E177" i="10"/>
  <c r="B178" i="10"/>
  <c r="E164" i="9"/>
  <c r="D165" i="9"/>
  <c r="H164" i="9"/>
  <c r="I164" i="9" s="1"/>
  <c r="G164" i="9"/>
  <c r="O12" i="9"/>
  <c r="M13" i="9" s="1"/>
  <c r="N13" i="9" s="1"/>
  <c r="O13" i="9" s="1"/>
  <c r="M14" i="9" s="1"/>
  <c r="N14" i="9" s="1"/>
  <c r="O14" i="9" s="1"/>
  <c r="M15" i="9" s="1"/>
  <c r="N15" i="9" s="1"/>
  <c r="J163" i="9"/>
  <c r="O25" i="10" l="1"/>
  <c r="M26" i="10" s="1"/>
  <c r="N26" i="10" s="1"/>
  <c r="B179" i="10"/>
  <c r="J176" i="10"/>
  <c r="D178" i="10"/>
  <c r="E178" i="10" s="1"/>
  <c r="H177" i="10"/>
  <c r="I177" i="10" s="1"/>
  <c r="G177" i="10"/>
  <c r="F177" i="10"/>
  <c r="E165" i="9"/>
  <c r="O15" i="9"/>
  <c r="M16" i="9" s="1"/>
  <c r="N16" i="9" s="1"/>
  <c r="O16" i="9" s="1"/>
  <c r="M17" i="9" s="1"/>
  <c r="N17" i="9" s="1"/>
  <c r="O17" i="9" s="1"/>
  <c r="J164" i="9"/>
  <c r="D166" i="9"/>
  <c r="H165" i="9"/>
  <c r="I165" i="9" s="1"/>
  <c r="G165" i="9"/>
  <c r="F165" i="9"/>
  <c r="J177" i="10" l="1"/>
  <c r="B180" i="10"/>
  <c r="D179" i="10"/>
  <c r="H178" i="10"/>
  <c r="I178" i="10" s="1"/>
  <c r="G178" i="10"/>
  <c r="F178" i="10"/>
  <c r="O26" i="10"/>
  <c r="M27" i="10"/>
  <c r="N27" i="10" s="1"/>
  <c r="D167" i="9"/>
  <c r="H166" i="9"/>
  <c r="I166" i="9" s="1"/>
  <c r="G166" i="9"/>
  <c r="F166" i="9"/>
  <c r="E166" i="9"/>
  <c r="E167" i="9" s="1"/>
  <c r="J165" i="9"/>
  <c r="M18" i="9"/>
  <c r="N18" i="9" s="1"/>
  <c r="J178" i="10" l="1"/>
  <c r="D180" i="10"/>
  <c r="H179" i="10"/>
  <c r="I179" i="10" s="1"/>
  <c r="G179" i="10"/>
  <c r="F179" i="10"/>
  <c r="O27" i="10"/>
  <c r="M28" i="10" s="1"/>
  <c r="N28" i="10" s="1"/>
  <c r="B181" i="10"/>
  <c r="E179" i="10"/>
  <c r="E180" i="10" s="1"/>
  <c r="J166" i="9"/>
  <c r="D168" i="9"/>
  <c r="H167" i="9"/>
  <c r="I167" i="9" s="1"/>
  <c r="G167" i="9"/>
  <c r="F167" i="9"/>
  <c r="O18" i="9"/>
  <c r="J179" i="10" l="1"/>
  <c r="B182" i="10"/>
  <c r="O28" i="10"/>
  <c r="M29" i="10" s="1"/>
  <c r="N29" i="10" s="1"/>
  <c r="D181" i="10"/>
  <c r="E181" i="10" s="1"/>
  <c r="H180" i="10"/>
  <c r="I180" i="10" s="1"/>
  <c r="G180" i="10"/>
  <c r="F180" i="10"/>
  <c r="J167" i="9"/>
  <c r="D169" i="9"/>
  <c r="F169" i="9" s="1"/>
  <c r="H168" i="9"/>
  <c r="I168" i="9" s="1"/>
  <c r="G168" i="9"/>
  <c r="F168" i="9"/>
  <c r="E168" i="9"/>
  <c r="E169" i="9" s="1"/>
  <c r="M19" i="9"/>
  <c r="N19" i="9" s="1"/>
  <c r="O29" i="10" l="1"/>
  <c r="M30" i="10" s="1"/>
  <c r="N30" i="10" s="1"/>
  <c r="J180" i="10"/>
  <c r="D182" i="10"/>
  <c r="H181" i="10"/>
  <c r="I181" i="10" s="1"/>
  <c r="G181" i="10"/>
  <c r="F181" i="10"/>
  <c r="B183" i="10"/>
  <c r="J168" i="9"/>
  <c r="D170" i="9"/>
  <c r="G169" i="9"/>
  <c r="H169" i="9"/>
  <c r="I169" i="9" s="1"/>
  <c r="O19" i="9"/>
  <c r="M20" i="9" s="1"/>
  <c r="N20" i="9" s="1"/>
  <c r="D183" i="10" l="1"/>
  <c r="H182" i="10"/>
  <c r="I182" i="10" s="1"/>
  <c r="G182" i="10"/>
  <c r="F182" i="10"/>
  <c r="B184" i="10"/>
  <c r="O30" i="10"/>
  <c r="M31" i="10"/>
  <c r="N31" i="10" s="1"/>
  <c r="E182" i="10"/>
  <c r="J181" i="10"/>
  <c r="G170" i="9"/>
  <c r="D171" i="9"/>
  <c r="F171" i="9" s="1"/>
  <c r="H170" i="9"/>
  <c r="I170" i="9" s="1"/>
  <c r="F170" i="9"/>
  <c r="E170" i="9"/>
  <c r="E171" i="9" s="1"/>
  <c r="J169" i="9"/>
  <c r="O20" i="9"/>
  <c r="E183" i="10" l="1"/>
  <c r="O31" i="10"/>
  <c r="M32" i="10" s="1"/>
  <c r="N32" i="10" s="1"/>
  <c r="J182" i="10"/>
  <c r="B185" i="10"/>
  <c r="D184" i="10"/>
  <c r="H183" i="10"/>
  <c r="I183" i="10" s="1"/>
  <c r="G183" i="10"/>
  <c r="F183" i="10"/>
  <c r="J170" i="9"/>
  <c r="D172" i="9"/>
  <c r="G171" i="9"/>
  <c r="H171" i="9"/>
  <c r="I171" i="9" s="1"/>
  <c r="M21" i="9"/>
  <c r="N21" i="9" s="1"/>
  <c r="O21" i="9" s="1"/>
  <c r="M22" i="9" s="1"/>
  <c r="N22" i="9" s="1"/>
  <c r="B186" i="10" l="1"/>
  <c r="J183" i="10"/>
  <c r="D185" i="10"/>
  <c r="H184" i="10"/>
  <c r="I184" i="10" s="1"/>
  <c r="G184" i="10"/>
  <c r="F184" i="10"/>
  <c r="O32" i="10"/>
  <c r="M33" i="10"/>
  <c r="N33" i="10" s="1"/>
  <c r="E184" i="10"/>
  <c r="G172" i="9"/>
  <c r="D173" i="9"/>
  <c r="H172" i="9"/>
  <c r="I172" i="9" s="1"/>
  <c r="F172" i="9"/>
  <c r="E172" i="9"/>
  <c r="E173" i="9" s="1"/>
  <c r="J171" i="9"/>
  <c r="O22" i="9"/>
  <c r="M23" i="9" s="1"/>
  <c r="N23" i="9" s="1"/>
  <c r="O23" i="9" s="1"/>
  <c r="M24" i="9" s="1"/>
  <c r="N24" i="9" s="1"/>
  <c r="O24" i="9" s="1"/>
  <c r="M25" i="9" s="1"/>
  <c r="N25" i="9" s="1"/>
  <c r="D186" i="10" l="1"/>
  <c r="H185" i="10"/>
  <c r="I185" i="10" s="1"/>
  <c r="G185" i="10"/>
  <c r="F185" i="10"/>
  <c r="E185" i="10"/>
  <c r="E186" i="10" s="1"/>
  <c r="O33" i="10"/>
  <c r="M34" i="10"/>
  <c r="N34" i="10" s="1"/>
  <c r="J184" i="10"/>
  <c r="B187" i="10"/>
  <c r="J172" i="9"/>
  <c r="H173" i="9"/>
  <c r="I173" i="9" s="1"/>
  <c r="D174" i="9"/>
  <c r="G173" i="9"/>
  <c r="F173" i="9"/>
  <c r="O25" i="9"/>
  <c r="M26" i="9" s="1"/>
  <c r="N26" i="9" s="1"/>
  <c r="O26" i="9" s="1"/>
  <c r="M27" i="9" s="1"/>
  <c r="N27" i="9" s="1"/>
  <c r="O27" i="9" s="1"/>
  <c r="M28" i="9" s="1"/>
  <c r="N28" i="9" s="1"/>
  <c r="O28" i="9" s="1"/>
  <c r="M29" i="9" s="1"/>
  <c r="N29" i="9" s="1"/>
  <c r="O29" i="9" s="1"/>
  <c r="M30" i="9" s="1"/>
  <c r="N30" i="9" s="1"/>
  <c r="O30" i="9" s="1"/>
  <c r="M31" i="9" s="1"/>
  <c r="N31" i="9" s="1"/>
  <c r="O31" i="9" s="1"/>
  <c r="M32" i="9" s="1"/>
  <c r="N32" i="9" s="1"/>
  <c r="O32" i="9" s="1"/>
  <c r="M33" i="9" s="1"/>
  <c r="N33" i="9" s="1"/>
  <c r="O33" i="9" s="1"/>
  <c r="M34" i="9" s="1"/>
  <c r="N34" i="9" s="1"/>
  <c r="O34" i="9" s="1"/>
  <c r="M35" i="9" s="1"/>
  <c r="N35" i="9" s="1"/>
  <c r="O35" i="9" s="1"/>
  <c r="M36" i="9" s="1"/>
  <c r="N36" i="9" s="1"/>
  <c r="O36" i="9" s="1"/>
  <c r="M37" i="9" s="1"/>
  <c r="N37" i="9" s="1"/>
  <c r="O37" i="9" s="1"/>
  <c r="M38" i="9" s="1"/>
  <c r="N38" i="9" s="1"/>
  <c r="O38" i="9" s="1"/>
  <c r="M39" i="9" s="1"/>
  <c r="N39" i="9" s="1"/>
  <c r="O39" i="9" s="1"/>
  <c r="M40" i="9" s="1"/>
  <c r="N40" i="9" s="1"/>
  <c r="O40" i="9" s="1"/>
  <c r="M41" i="9" s="1"/>
  <c r="N41" i="9" s="1"/>
  <c r="O41" i="9" s="1"/>
  <c r="M42" i="9" s="1"/>
  <c r="N42" i="9" s="1"/>
  <c r="O42" i="9" s="1"/>
  <c r="M43" i="9" s="1"/>
  <c r="N43" i="9" s="1"/>
  <c r="O43" i="9" s="1"/>
  <c r="M44" i="9" s="1"/>
  <c r="N44" i="9" s="1"/>
  <c r="O44" i="9" s="1"/>
  <c r="M45" i="9" s="1"/>
  <c r="N45" i="9" s="1"/>
  <c r="O45" i="9" s="1"/>
  <c r="M46" i="9" s="1"/>
  <c r="N46" i="9" s="1"/>
  <c r="O46" i="9" s="1"/>
  <c r="M47" i="9" s="1"/>
  <c r="N47" i="9" s="1"/>
  <c r="O47" i="9" s="1"/>
  <c r="M48" i="9" s="1"/>
  <c r="N48" i="9" s="1"/>
  <c r="O48" i="9" s="1"/>
  <c r="M49" i="9" s="1"/>
  <c r="N49" i="9" s="1"/>
  <c r="O34" i="10" l="1"/>
  <c r="M35" i="10"/>
  <c r="N35" i="10" s="1"/>
  <c r="J185" i="10"/>
  <c r="B188" i="10"/>
  <c r="D187" i="10"/>
  <c r="E187" i="10" s="1"/>
  <c r="H186" i="10"/>
  <c r="I186" i="10" s="1"/>
  <c r="G186" i="10"/>
  <c r="F186" i="10"/>
  <c r="J173" i="9"/>
  <c r="H174" i="9"/>
  <c r="I174" i="9" s="1"/>
  <c r="D175" i="9"/>
  <c r="G174" i="9"/>
  <c r="F174" i="9"/>
  <c r="E174" i="9"/>
  <c r="O49" i="9"/>
  <c r="M50" i="9" s="1"/>
  <c r="N50" i="9" s="1"/>
  <c r="O50" i="9" s="1"/>
  <c r="M51" i="9" s="1"/>
  <c r="N51" i="9" s="1"/>
  <c r="O51" i="9" s="1"/>
  <c r="M52" i="9" s="1"/>
  <c r="N52" i="9" s="1"/>
  <c r="J186" i="10" l="1"/>
  <c r="D188" i="10"/>
  <c r="E188" i="10" s="1"/>
  <c r="H187" i="10"/>
  <c r="I187" i="10" s="1"/>
  <c r="G187" i="10"/>
  <c r="F187" i="10"/>
  <c r="O35" i="10"/>
  <c r="M36" i="10" s="1"/>
  <c r="N36" i="10" s="1"/>
  <c r="B189" i="10"/>
  <c r="G175" i="9"/>
  <c r="H175" i="9"/>
  <c r="I175" i="9" s="1"/>
  <c r="F175" i="9"/>
  <c r="J174" i="9"/>
  <c r="E175" i="9"/>
  <c r="D176" i="9" s="1"/>
  <c r="O52" i="9"/>
  <c r="M53" i="9" s="1"/>
  <c r="N53" i="9" s="1"/>
  <c r="J187" i="10" l="1"/>
  <c r="B190" i="10"/>
  <c r="O36" i="10"/>
  <c r="M37" i="10" s="1"/>
  <c r="N37" i="10" s="1"/>
  <c r="D189" i="10"/>
  <c r="E189" i="10" s="1"/>
  <c r="H188" i="10"/>
  <c r="I188" i="10" s="1"/>
  <c r="G188" i="10"/>
  <c r="F188" i="10"/>
  <c r="H176" i="9"/>
  <c r="I176" i="9" s="1"/>
  <c r="D177" i="9"/>
  <c r="F177" i="9" s="1"/>
  <c r="G176" i="9"/>
  <c r="E176" i="9"/>
  <c r="E177" i="9" s="1"/>
  <c r="F176" i="9"/>
  <c r="J175" i="9"/>
  <c r="O53" i="9"/>
  <c r="M54" i="9" s="1"/>
  <c r="N54" i="9" s="1"/>
  <c r="O54" i="9" s="1"/>
  <c r="M55" i="9" s="1"/>
  <c r="N55" i="9" s="1"/>
  <c r="O55" i="9" s="1"/>
  <c r="M56" i="9" s="1"/>
  <c r="N56" i="9" s="1"/>
  <c r="O37" i="10" l="1"/>
  <c r="M38" i="10"/>
  <c r="N38" i="10" s="1"/>
  <c r="J188" i="10"/>
  <c r="D190" i="10"/>
  <c r="H189" i="10"/>
  <c r="I189" i="10" s="1"/>
  <c r="G189" i="10"/>
  <c r="F189" i="10"/>
  <c r="B191" i="10"/>
  <c r="H177" i="9"/>
  <c r="I177" i="9" s="1"/>
  <c r="G177" i="9"/>
  <c r="D178" i="9"/>
  <c r="J176" i="9"/>
  <c r="O56" i="9"/>
  <c r="M57" i="9" s="1"/>
  <c r="N57" i="9" s="1"/>
  <c r="O57" i="9" s="1"/>
  <c r="M58" i="9" s="1"/>
  <c r="N58" i="9" s="1"/>
  <c r="O58" i="9" s="1"/>
  <c r="M59" i="9" s="1"/>
  <c r="N59" i="9" s="1"/>
  <c r="O59" i="9" s="1"/>
  <c r="M60" i="9" s="1"/>
  <c r="N60" i="9" s="1"/>
  <c r="O60" i="9" s="1"/>
  <c r="M61" i="9" s="1"/>
  <c r="N61" i="9" s="1"/>
  <c r="O61" i="9" s="1"/>
  <c r="M62" i="9" s="1"/>
  <c r="N62" i="9" s="1"/>
  <c r="O62" i="9" s="1"/>
  <c r="M63" i="9" s="1"/>
  <c r="N63" i="9" s="1"/>
  <c r="O63" i="9" s="1"/>
  <c r="M64" i="9" s="1"/>
  <c r="N64" i="9" s="1"/>
  <c r="O64" i="9" s="1"/>
  <c r="M65" i="9" s="1"/>
  <c r="N65" i="9" s="1"/>
  <c r="O65" i="9" s="1"/>
  <c r="M66" i="9" s="1"/>
  <c r="N66" i="9" s="1"/>
  <c r="O66" i="9" s="1"/>
  <c r="M67" i="9" s="1"/>
  <c r="N67" i="9" s="1"/>
  <c r="O67" i="9" s="1"/>
  <c r="M68" i="9" s="1"/>
  <c r="N68" i="9" s="1"/>
  <c r="O68" i="9" s="1"/>
  <c r="M69" i="9" s="1"/>
  <c r="N69" i="9" s="1"/>
  <c r="O69" i="9" s="1"/>
  <c r="M70" i="9" s="1"/>
  <c r="N70" i="9" s="1"/>
  <c r="O70" i="9" s="1"/>
  <c r="M71" i="9" s="1"/>
  <c r="N71" i="9" s="1"/>
  <c r="O71" i="9" s="1"/>
  <c r="M72" i="9" s="1"/>
  <c r="N72" i="9" s="1"/>
  <c r="O72" i="9" s="1"/>
  <c r="M73" i="9" s="1"/>
  <c r="N73" i="9" s="1"/>
  <c r="O73" i="9" s="1"/>
  <c r="M74" i="9" s="1"/>
  <c r="N74" i="9" s="1"/>
  <c r="O74" i="9" s="1"/>
  <c r="M75" i="9" s="1"/>
  <c r="N75" i="9" s="1"/>
  <c r="O75" i="9" s="1"/>
  <c r="M76" i="9" s="1"/>
  <c r="N76" i="9" s="1"/>
  <c r="O76" i="9" s="1"/>
  <c r="M77" i="9" s="1"/>
  <c r="N77" i="9" s="1"/>
  <c r="O77" i="9" s="1"/>
  <c r="M78" i="9" s="1"/>
  <c r="N78" i="9" s="1"/>
  <c r="O78" i="9" s="1"/>
  <c r="M79" i="9" s="1"/>
  <c r="N79" i="9" s="1"/>
  <c r="O79" i="9" s="1"/>
  <c r="M80" i="9" s="1"/>
  <c r="N80" i="9" s="1"/>
  <c r="O80" i="9" s="1"/>
  <c r="M81" i="9" s="1"/>
  <c r="N81" i="9" s="1"/>
  <c r="O81" i="9" s="1"/>
  <c r="M82" i="9" s="1"/>
  <c r="N82" i="9" s="1"/>
  <c r="O82" i="9" s="1"/>
  <c r="M83" i="9" s="1"/>
  <c r="N83" i="9" s="1"/>
  <c r="O83" i="9" s="1"/>
  <c r="M84" i="9" s="1"/>
  <c r="N84" i="9" s="1"/>
  <c r="O84" i="9" s="1"/>
  <c r="M85" i="9" s="1"/>
  <c r="N85" i="9" s="1"/>
  <c r="O85" i="9" s="1"/>
  <c r="M86" i="9" s="1"/>
  <c r="N86" i="9" s="1"/>
  <c r="O86" i="9" s="1"/>
  <c r="M87" i="9" s="1"/>
  <c r="N87" i="9" s="1"/>
  <c r="O87" i="9" s="1"/>
  <c r="M88" i="9" s="1"/>
  <c r="N88" i="9" s="1"/>
  <c r="O88" i="9" s="1"/>
  <c r="M89" i="9" s="1"/>
  <c r="N89" i="9" s="1"/>
  <c r="D191" i="10" l="1"/>
  <c r="H190" i="10"/>
  <c r="I190" i="10" s="1"/>
  <c r="G190" i="10"/>
  <c r="F190" i="10"/>
  <c r="O38" i="10"/>
  <c r="M39" i="10" s="1"/>
  <c r="N39" i="10" s="1"/>
  <c r="E190" i="10"/>
  <c r="E191" i="10" s="1"/>
  <c r="J189" i="10"/>
  <c r="G178" i="9"/>
  <c r="D179" i="9"/>
  <c r="F179" i="9" s="1"/>
  <c r="H178" i="9"/>
  <c r="I178" i="9" s="1"/>
  <c r="F178" i="9"/>
  <c r="J177" i="9"/>
  <c r="E178" i="9"/>
  <c r="E179" i="9" s="1"/>
  <c r="O89" i="9"/>
  <c r="M90" i="9" s="1"/>
  <c r="N90" i="9" s="1"/>
  <c r="O90" i="9" s="1"/>
  <c r="M91" i="9" s="1"/>
  <c r="N91" i="9" s="1"/>
  <c r="O91" i="9" s="1"/>
  <c r="M92" i="9" s="1"/>
  <c r="N92" i="9" s="1"/>
  <c r="O92" i="9" s="1"/>
  <c r="M93" i="9" s="1"/>
  <c r="N93" i="9" s="1"/>
  <c r="O93" i="9" s="1"/>
  <c r="M94" i="9" s="1"/>
  <c r="N94" i="9" s="1"/>
  <c r="O94" i="9" s="1"/>
  <c r="M95" i="9" s="1"/>
  <c r="N95" i="9" s="1"/>
  <c r="O95" i="9" s="1"/>
  <c r="M96" i="9" s="1"/>
  <c r="N96" i="9" s="1"/>
  <c r="O96" i="9" s="1"/>
  <c r="M97" i="9" s="1"/>
  <c r="N97" i="9" s="1"/>
  <c r="O97" i="9" s="1"/>
  <c r="M98" i="9" s="1"/>
  <c r="N98" i="9" s="1"/>
  <c r="O98" i="9" s="1"/>
  <c r="M99" i="9" s="1"/>
  <c r="N99" i="9" s="1"/>
  <c r="O99" i="9" s="1"/>
  <c r="M100" i="9" s="1"/>
  <c r="N100" i="9" s="1"/>
  <c r="O100" i="9" s="1"/>
  <c r="M101" i="9" s="1"/>
  <c r="N101" i="9" s="1"/>
  <c r="O101" i="9" s="1"/>
  <c r="M102" i="9" s="1"/>
  <c r="N102" i="9" s="1"/>
  <c r="O102" i="9" s="1"/>
  <c r="M103" i="9" s="1"/>
  <c r="N103" i="9" s="1"/>
  <c r="O103" i="9" s="1"/>
  <c r="M104" i="9" s="1"/>
  <c r="N104" i="9" s="1"/>
  <c r="O104" i="9" s="1"/>
  <c r="M105" i="9" s="1"/>
  <c r="N105" i="9" s="1"/>
  <c r="O105" i="9" s="1"/>
  <c r="M106" i="9" s="1"/>
  <c r="N106" i="9" s="1"/>
  <c r="O106" i="9" s="1"/>
  <c r="M107" i="9" s="1"/>
  <c r="N107" i="9" s="1"/>
  <c r="O107" i="9" s="1"/>
  <c r="M108" i="9" s="1"/>
  <c r="O39" i="10" l="1"/>
  <c r="M40" i="10" s="1"/>
  <c r="N40" i="10" s="1"/>
  <c r="J190" i="10"/>
  <c r="H191" i="10"/>
  <c r="I191" i="10" s="1"/>
  <c r="G191" i="10"/>
  <c r="F191" i="10"/>
  <c r="J178" i="9"/>
  <c r="G179" i="9"/>
  <c r="D180" i="9"/>
  <c r="H179" i="9"/>
  <c r="I179" i="9" s="1"/>
  <c r="N108" i="9"/>
  <c r="J191" i="10" l="1"/>
  <c r="O40" i="10"/>
  <c r="M41" i="10" s="1"/>
  <c r="N41" i="10" s="1"/>
  <c r="D181" i="9"/>
  <c r="H180" i="9"/>
  <c r="I180" i="9" s="1"/>
  <c r="G180" i="9"/>
  <c r="F181" i="9"/>
  <c r="F180" i="9"/>
  <c r="J179" i="9"/>
  <c r="E180" i="9"/>
  <c r="E181" i="9" s="1"/>
  <c r="O108" i="9"/>
  <c r="M109" i="9" s="1"/>
  <c r="O41" i="10" l="1"/>
  <c r="M42" i="10" s="1"/>
  <c r="N42" i="10" s="1"/>
  <c r="J180" i="9"/>
  <c r="D182" i="9"/>
  <c r="G181" i="9"/>
  <c r="H181" i="9"/>
  <c r="I181" i="9" s="1"/>
  <c r="N109" i="9"/>
  <c r="O42" i="10" l="1"/>
  <c r="M43" i="10" s="1"/>
  <c r="N43" i="10" s="1"/>
  <c r="H182" i="9"/>
  <c r="I182" i="9" s="1"/>
  <c r="G182" i="9"/>
  <c r="D183" i="9"/>
  <c r="F183" i="9"/>
  <c r="F182" i="9"/>
  <c r="E182" i="9"/>
  <c r="E183" i="9" s="1"/>
  <c r="J181" i="9"/>
  <c r="O109" i="9"/>
  <c r="M110" i="9" s="1"/>
  <c r="O43" i="10" l="1"/>
  <c r="M44" i="10" s="1"/>
  <c r="N44" i="10" s="1"/>
  <c r="G183" i="9"/>
  <c r="D184" i="9"/>
  <c r="E184" i="9" s="1"/>
  <c r="H183" i="9"/>
  <c r="I183" i="9" s="1"/>
  <c r="J183" i="9" s="1"/>
  <c r="J182" i="9"/>
  <c r="N110" i="9"/>
  <c r="O44" i="10" l="1"/>
  <c r="M45" i="10" s="1"/>
  <c r="N45" i="10" s="1"/>
  <c r="H184" i="9"/>
  <c r="I184" i="9" s="1"/>
  <c r="G184" i="9"/>
  <c r="D185" i="9"/>
  <c r="F185" i="9"/>
  <c r="F184" i="9"/>
  <c r="E185" i="9"/>
  <c r="O110" i="9"/>
  <c r="M111" i="9" s="1"/>
  <c r="O45" i="10" l="1"/>
  <c r="M46" i="10" s="1"/>
  <c r="N46" i="10" s="1"/>
  <c r="H185" i="9"/>
  <c r="I185" i="9" s="1"/>
  <c r="D186" i="9"/>
  <c r="G185" i="9"/>
  <c r="E186" i="9"/>
  <c r="J184" i="9"/>
  <c r="N111" i="9"/>
  <c r="O46" i="10" l="1"/>
  <c r="M47" i="10"/>
  <c r="N47" i="10" s="1"/>
  <c r="H186" i="9"/>
  <c r="I186" i="9" s="1"/>
  <c r="G186" i="9"/>
  <c r="D187" i="9"/>
  <c r="F187" i="9" s="1"/>
  <c r="F186" i="9"/>
  <c r="J185" i="9"/>
  <c r="O111" i="9"/>
  <c r="M112" i="9" s="1"/>
  <c r="O47" i="10" l="1"/>
  <c r="M48" i="10" s="1"/>
  <c r="N48" i="10" s="1"/>
  <c r="E187" i="9"/>
  <c r="G187" i="9"/>
  <c r="H187" i="9"/>
  <c r="I187" i="9" s="1"/>
  <c r="D188" i="9"/>
  <c r="F188" i="9" s="1"/>
  <c r="J186" i="9"/>
  <c r="N112" i="9"/>
  <c r="O48" i="10" l="1"/>
  <c r="M49" i="10" s="1"/>
  <c r="N49" i="10" s="1"/>
  <c r="J187" i="9"/>
  <c r="G188" i="9"/>
  <c r="H188" i="9"/>
  <c r="I188" i="9" s="1"/>
  <c r="D189" i="9"/>
  <c r="F189" i="9" s="1"/>
  <c r="E188" i="9"/>
  <c r="O112" i="9"/>
  <c r="M113" i="9" s="1"/>
  <c r="O49" i="10" l="1"/>
  <c r="M50" i="10" s="1"/>
  <c r="N50" i="10" s="1"/>
  <c r="J188" i="9"/>
  <c r="E189" i="9"/>
  <c r="E190" i="9" s="1"/>
  <c r="H189" i="9"/>
  <c r="I189" i="9" s="1"/>
  <c r="G189" i="9"/>
  <c r="D190" i="9"/>
  <c r="N113" i="9"/>
  <c r="O50" i="10" l="1"/>
  <c r="M51" i="10" s="1"/>
  <c r="N51" i="10" s="1"/>
  <c r="H190" i="9"/>
  <c r="I190" i="9" s="1"/>
  <c r="D191" i="9"/>
  <c r="F191" i="9" s="1"/>
  <c r="G190" i="9"/>
  <c r="F190" i="9"/>
  <c r="J189" i="9"/>
  <c r="O113" i="9"/>
  <c r="M114" i="9" s="1"/>
  <c r="O51" i="10" l="1"/>
  <c r="M52" i="10" s="1"/>
  <c r="N52" i="10" s="1"/>
  <c r="J190" i="9"/>
  <c r="G191" i="9"/>
  <c r="H191" i="9"/>
  <c r="I191" i="9" s="1"/>
  <c r="E191" i="9"/>
  <c r="N114" i="9"/>
  <c r="O52" i="10" l="1"/>
  <c r="M53" i="10" s="1"/>
  <c r="N53" i="10" s="1"/>
  <c r="J191" i="9"/>
  <c r="O114" i="9"/>
  <c r="M115" i="9" s="1"/>
  <c r="O53" i="10" l="1"/>
  <c r="M54" i="10" s="1"/>
  <c r="N54" i="10" s="1"/>
  <c r="N115" i="9"/>
  <c r="O54" i="10" l="1"/>
  <c r="M55" i="10" s="1"/>
  <c r="N55" i="10" s="1"/>
  <c r="O115" i="9"/>
  <c r="M116" i="9" s="1"/>
  <c r="O55" i="10" l="1"/>
  <c r="M56" i="10" s="1"/>
  <c r="N56" i="10" s="1"/>
  <c r="N116" i="9"/>
  <c r="O56" i="10" l="1"/>
  <c r="M57" i="10" s="1"/>
  <c r="N57" i="10" s="1"/>
  <c r="O116" i="9"/>
  <c r="M117" i="9" s="1"/>
  <c r="O57" i="10" l="1"/>
  <c r="M58" i="10" s="1"/>
  <c r="N58" i="10" s="1"/>
  <c r="N117" i="9"/>
  <c r="O58" i="10" l="1"/>
  <c r="M59" i="10" s="1"/>
  <c r="N59" i="10" s="1"/>
  <c r="O117" i="9"/>
  <c r="M118" i="9" s="1"/>
  <c r="O59" i="10" l="1"/>
  <c r="M60" i="10" s="1"/>
  <c r="N60" i="10" s="1"/>
  <c r="N118" i="9"/>
  <c r="O60" i="10" l="1"/>
  <c r="M61" i="10" s="1"/>
  <c r="N61" i="10" s="1"/>
  <c r="O118" i="9"/>
  <c r="M119" i="9" s="1"/>
  <c r="O61" i="10" l="1"/>
  <c r="M62" i="10" s="1"/>
  <c r="N62" i="10" s="1"/>
  <c r="N119" i="9"/>
  <c r="O62" i="10" l="1"/>
  <c r="M63" i="10" s="1"/>
  <c r="N63" i="10" s="1"/>
  <c r="O119" i="9"/>
  <c r="M120" i="9" s="1"/>
  <c r="O63" i="10" l="1"/>
  <c r="M64" i="10" s="1"/>
  <c r="N64" i="10" s="1"/>
  <c r="N120" i="9"/>
  <c r="O64" i="10" l="1"/>
  <c r="M65" i="10" s="1"/>
  <c r="N65" i="10" s="1"/>
  <c r="O120" i="9"/>
  <c r="M121" i="9" s="1"/>
  <c r="O65" i="10" l="1"/>
  <c r="M66" i="10" s="1"/>
  <c r="N66" i="10" s="1"/>
  <c r="N121" i="9"/>
  <c r="O66" i="10" l="1"/>
  <c r="M67" i="10" s="1"/>
  <c r="N67" i="10" s="1"/>
  <c r="O121" i="9"/>
  <c r="M122" i="9" s="1"/>
  <c r="O67" i="10" l="1"/>
  <c r="M68" i="10" s="1"/>
  <c r="N68" i="10" s="1"/>
  <c r="N122" i="9"/>
  <c r="O68" i="10" l="1"/>
  <c r="M69" i="10" s="1"/>
  <c r="N69" i="10" s="1"/>
  <c r="O122" i="9"/>
  <c r="M123" i="9" s="1"/>
  <c r="O69" i="10" l="1"/>
  <c r="M70" i="10" s="1"/>
  <c r="N70" i="10" s="1"/>
  <c r="N123" i="9"/>
  <c r="O70" i="10" l="1"/>
  <c r="M71" i="10" s="1"/>
  <c r="N71" i="10" s="1"/>
  <c r="O123" i="9"/>
  <c r="M124" i="9" s="1"/>
  <c r="O71" i="10" l="1"/>
  <c r="M72" i="10" s="1"/>
  <c r="N72" i="10" s="1"/>
  <c r="N124" i="9"/>
  <c r="O72" i="10" l="1"/>
  <c r="M73" i="10" s="1"/>
  <c r="N73" i="10" s="1"/>
  <c r="O124" i="9"/>
  <c r="M125" i="9" s="1"/>
  <c r="O73" i="10" l="1"/>
  <c r="M74" i="10" s="1"/>
  <c r="N74" i="10" s="1"/>
  <c r="N125" i="9"/>
  <c r="O74" i="10" l="1"/>
  <c r="M75" i="10" s="1"/>
  <c r="N75" i="10" s="1"/>
  <c r="O125" i="9"/>
  <c r="M126" i="9" s="1"/>
  <c r="O75" i="10" l="1"/>
  <c r="M76" i="10" s="1"/>
  <c r="N76" i="10" s="1"/>
  <c r="N126" i="9"/>
  <c r="O76" i="10" l="1"/>
  <c r="M77" i="10" s="1"/>
  <c r="N77" i="10" s="1"/>
  <c r="O126" i="9"/>
  <c r="M127" i="9" s="1"/>
  <c r="O77" i="10" l="1"/>
  <c r="M78" i="10" s="1"/>
  <c r="N78" i="10" s="1"/>
  <c r="N127" i="9"/>
  <c r="O78" i="10" l="1"/>
  <c r="M79" i="10" s="1"/>
  <c r="N79" i="10" s="1"/>
  <c r="O127" i="9"/>
  <c r="M128" i="9" s="1"/>
  <c r="O79" i="10" l="1"/>
  <c r="M80" i="10" s="1"/>
  <c r="N80" i="10" s="1"/>
  <c r="N128" i="9"/>
  <c r="O80" i="10" l="1"/>
  <c r="M81" i="10" s="1"/>
  <c r="N81" i="10" s="1"/>
  <c r="O128" i="9"/>
  <c r="O81" i="10" l="1"/>
  <c r="M82" i="10" s="1"/>
  <c r="N82" i="10" s="1"/>
  <c r="M129" i="9"/>
  <c r="N129" i="9" s="1"/>
  <c r="O82" i="10" l="1"/>
  <c r="M83" i="10" s="1"/>
  <c r="N83" i="10" s="1"/>
  <c r="O129" i="9"/>
  <c r="M130" i="9" s="1"/>
  <c r="N130" i="9" s="1"/>
  <c r="O83" i="10" l="1"/>
  <c r="M84" i="10" s="1"/>
  <c r="N84" i="10" s="1"/>
  <c r="O130" i="9"/>
  <c r="M131" i="9" s="1"/>
  <c r="O84" i="10" l="1"/>
  <c r="M85" i="10" s="1"/>
  <c r="N85" i="10" s="1"/>
  <c r="N131" i="9"/>
  <c r="O85" i="10" l="1"/>
  <c r="M86" i="10" s="1"/>
  <c r="N86" i="10" s="1"/>
  <c r="O131" i="9"/>
  <c r="O86" i="10" l="1"/>
  <c r="M87" i="10" s="1"/>
  <c r="N87" i="10" s="1"/>
  <c r="M132" i="9"/>
  <c r="N132" i="9" s="1"/>
  <c r="O87" i="10" l="1"/>
  <c r="M88" i="10" s="1"/>
  <c r="N88" i="10" s="1"/>
  <c r="O132" i="9"/>
  <c r="O88" i="10" l="1"/>
  <c r="M89" i="10" s="1"/>
  <c r="N89" i="10" s="1"/>
  <c r="M133" i="9"/>
  <c r="N133" i="9" s="1"/>
  <c r="O89" i="10" l="1"/>
  <c r="M90" i="10" s="1"/>
  <c r="N90" i="10" s="1"/>
  <c r="O133" i="9"/>
  <c r="O90" i="10" l="1"/>
  <c r="M91" i="10" s="1"/>
  <c r="N91" i="10" s="1"/>
  <c r="M134" i="9"/>
  <c r="N134" i="9" s="1"/>
  <c r="O91" i="10" l="1"/>
  <c r="M92" i="10" s="1"/>
  <c r="N92" i="10" s="1"/>
  <c r="O134" i="9"/>
  <c r="O92" i="10" l="1"/>
  <c r="M93" i="10" s="1"/>
  <c r="N93" i="10" s="1"/>
  <c r="M135" i="9"/>
  <c r="N135" i="9" s="1"/>
  <c r="O93" i="10" l="1"/>
  <c r="M94" i="10" s="1"/>
  <c r="N94" i="10" s="1"/>
  <c r="O135" i="9"/>
  <c r="O94" i="10" l="1"/>
  <c r="M95" i="10" s="1"/>
  <c r="N95" i="10" s="1"/>
  <c r="M136" i="9"/>
  <c r="N136" i="9" s="1"/>
  <c r="O95" i="10" l="1"/>
  <c r="M96" i="10" s="1"/>
  <c r="N96" i="10" s="1"/>
  <c r="O136" i="9"/>
  <c r="O96" i="10" l="1"/>
  <c r="M97" i="10" s="1"/>
  <c r="N97" i="10" s="1"/>
  <c r="M137" i="9"/>
  <c r="N137" i="9" s="1"/>
  <c r="O97" i="10" l="1"/>
  <c r="M98" i="10" s="1"/>
  <c r="N98" i="10" s="1"/>
  <c r="O137" i="9"/>
  <c r="O98" i="10" l="1"/>
  <c r="M99" i="10" s="1"/>
  <c r="N99" i="10" s="1"/>
  <c r="M138" i="9"/>
  <c r="N138" i="9" s="1"/>
  <c r="O99" i="10" l="1"/>
  <c r="M100" i="10" s="1"/>
  <c r="N100" i="10" s="1"/>
  <c r="O138" i="9"/>
  <c r="M139" i="9" s="1"/>
  <c r="N139" i="9" s="1"/>
  <c r="O100" i="10" l="1"/>
  <c r="M101" i="10" s="1"/>
  <c r="N101" i="10" s="1"/>
  <c r="O139" i="9"/>
  <c r="O101" i="10" l="1"/>
  <c r="M102" i="10" s="1"/>
  <c r="N102" i="10" s="1"/>
  <c r="M140" i="9"/>
  <c r="N140" i="9" s="1"/>
  <c r="O102" i="10" l="1"/>
  <c r="M103" i="10" s="1"/>
  <c r="N103" i="10" s="1"/>
  <c r="O140" i="9"/>
  <c r="M141" i="9" s="1"/>
  <c r="N141" i="9" s="1"/>
  <c r="O103" i="10" l="1"/>
  <c r="M104" i="10" s="1"/>
  <c r="N104" i="10" s="1"/>
  <c r="O141" i="9"/>
  <c r="M142" i="9" s="1"/>
  <c r="N142" i="9" s="1"/>
  <c r="O104" i="10" l="1"/>
  <c r="M105" i="10" s="1"/>
  <c r="N105" i="10" s="1"/>
  <c r="O142" i="9"/>
  <c r="M143" i="9" s="1"/>
  <c r="N143" i="9" s="1"/>
  <c r="O105" i="10" l="1"/>
  <c r="M106" i="10" s="1"/>
  <c r="N106" i="10" s="1"/>
  <c r="O143" i="9"/>
  <c r="M144" i="9" s="1"/>
  <c r="N144" i="9" s="1"/>
  <c r="O106" i="10" l="1"/>
  <c r="M107" i="10" s="1"/>
  <c r="N107" i="10" s="1"/>
  <c r="O144" i="9"/>
  <c r="O107" i="10" l="1"/>
  <c r="M108" i="10" s="1"/>
  <c r="N108" i="10" s="1"/>
  <c r="M145" i="9"/>
  <c r="N145" i="9" s="1"/>
  <c r="O108" i="10" l="1"/>
  <c r="M109" i="10" s="1"/>
  <c r="N109" i="10" s="1"/>
  <c r="O145" i="9"/>
  <c r="M146" i="9" s="1"/>
  <c r="N146" i="9" s="1"/>
  <c r="O109" i="10" l="1"/>
  <c r="M110" i="10" s="1"/>
  <c r="N110" i="10" s="1"/>
  <c r="O146" i="9"/>
  <c r="M147" i="9" s="1"/>
  <c r="N147" i="9" s="1"/>
  <c r="O110" i="10" l="1"/>
  <c r="M111" i="10" s="1"/>
  <c r="N111" i="10" s="1"/>
  <c r="O147" i="9"/>
  <c r="M148" i="9" s="1"/>
  <c r="N148" i="9" s="1"/>
  <c r="O111" i="10" l="1"/>
  <c r="M112" i="10" s="1"/>
  <c r="N112" i="10" s="1"/>
  <c r="O148" i="9"/>
  <c r="O112" i="10" l="1"/>
  <c r="M113" i="10" s="1"/>
  <c r="N113" i="10" s="1"/>
  <c r="M149" i="9"/>
  <c r="N149" i="9" s="1"/>
  <c r="O113" i="10" l="1"/>
  <c r="M114" i="10" s="1"/>
  <c r="N114" i="10" s="1"/>
  <c r="O149" i="9"/>
  <c r="M150" i="9" s="1"/>
  <c r="N150" i="9" s="1"/>
  <c r="O114" i="10" l="1"/>
  <c r="M115" i="10" s="1"/>
  <c r="N115" i="10" s="1"/>
  <c r="O150" i="9"/>
  <c r="O115" i="10" l="1"/>
  <c r="M116" i="10" s="1"/>
  <c r="N116" i="10" s="1"/>
  <c r="M151" i="9"/>
  <c r="N151" i="9" s="1"/>
  <c r="O116" i="10" l="1"/>
  <c r="M117" i="10" s="1"/>
  <c r="N117" i="10" s="1"/>
  <c r="O151" i="9"/>
  <c r="O117" i="10" l="1"/>
  <c r="M118" i="10" s="1"/>
  <c r="N118" i="10" s="1"/>
  <c r="M152" i="9"/>
  <c r="N152" i="9" s="1"/>
  <c r="O118" i="10" l="1"/>
  <c r="M119" i="10" s="1"/>
  <c r="N119" i="10" s="1"/>
  <c r="O152" i="9"/>
  <c r="O119" i="10" l="1"/>
  <c r="M120" i="10" s="1"/>
  <c r="N120" i="10" s="1"/>
  <c r="M153" i="9"/>
  <c r="N153" i="9" s="1"/>
  <c r="O120" i="10" l="1"/>
  <c r="M121" i="10" s="1"/>
  <c r="N121" i="10" s="1"/>
  <c r="O153" i="9"/>
  <c r="O121" i="10" l="1"/>
  <c r="M122" i="10" s="1"/>
  <c r="N122" i="10" s="1"/>
  <c r="M154" i="9"/>
  <c r="N154" i="9" s="1"/>
  <c r="O122" i="10" l="1"/>
  <c r="M123" i="10" s="1"/>
  <c r="N123" i="10" s="1"/>
  <c r="O154" i="9"/>
  <c r="M155" i="9" s="1"/>
  <c r="N155" i="9" s="1"/>
  <c r="O123" i="10" l="1"/>
  <c r="M124" i="10" s="1"/>
  <c r="N124" i="10" s="1"/>
  <c r="O155" i="9"/>
  <c r="M156" i="9" s="1"/>
  <c r="N156" i="9" s="1"/>
  <c r="O124" i="10" l="1"/>
  <c r="M125" i="10" s="1"/>
  <c r="N125" i="10" s="1"/>
  <c r="O156" i="9"/>
  <c r="M157" i="9" s="1"/>
  <c r="N157" i="9" s="1"/>
  <c r="O125" i="10" l="1"/>
  <c r="M126" i="10" s="1"/>
  <c r="N126" i="10" s="1"/>
  <c r="O157" i="9"/>
  <c r="M158" i="9" s="1"/>
  <c r="N158" i="9" s="1"/>
  <c r="O126" i="10" l="1"/>
  <c r="M127" i="10" s="1"/>
  <c r="N127" i="10" s="1"/>
  <c r="O158" i="9"/>
  <c r="M159" i="9" s="1"/>
  <c r="N159" i="9" s="1"/>
  <c r="O127" i="10" l="1"/>
  <c r="M128" i="10" s="1"/>
  <c r="N128" i="10" s="1"/>
  <c r="O159" i="9"/>
  <c r="O128" i="10" l="1"/>
  <c r="M129" i="10"/>
  <c r="N129" i="10" s="1"/>
  <c r="M160" i="9"/>
  <c r="N160" i="9" s="1"/>
  <c r="O129" i="10" l="1"/>
  <c r="M130" i="10"/>
  <c r="N130" i="10" s="1"/>
  <c r="O160" i="9"/>
  <c r="M161" i="9" s="1"/>
  <c r="N161" i="9" s="1"/>
  <c r="O130" i="10" l="1"/>
  <c r="M131" i="10" s="1"/>
  <c r="N131" i="10" s="1"/>
  <c r="O161" i="9"/>
  <c r="M162" i="9" s="1"/>
  <c r="O131" i="10" l="1"/>
  <c r="M132" i="10" s="1"/>
  <c r="N132" i="10" s="1"/>
  <c r="N162" i="9"/>
  <c r="O132" i="10" l="1"/>
  <c r="M133" i="10"/>
  <c r="N133" i="10" s="1"/>
  <c r="O162" i="9"/>
  <c r="M163" i="9" s="1"/>
  <c r="O133" i="10" l="1"/>
  <c r="M134" i="10"/>
  <c r="N134" i="10" s="1"/>
  <c r="N163" i="9"/>
  <c r="O134" i="10" l="1"/>
  <c r="M135" i="10" s="1"/>
  <c r="N135" i="10" s="1"/>
  <c r="O163" i="9"/>
  <c r="M164" i="9" s="1"/>
  <c r="O135" i="10" l="1"/>
  <c r="M136" i="10" s="1"/>
  <c r="N136" i="10" s="1"/>
  <c r="N164" i="9"/>
  <c r="O136" i="10" l="1"/>
  <c r="M137" i="10" s="1"/>
  <c r="N137" i="10" s="1"/>
  <c r="O164" i="9"/>
  <c r="O137" i="10" l="1"/>
  <c r="M138" i="10"/>
  <c r="N138" i="10" s="1"/>
  <c r="M165" i="9"/>
  <c r="N165" i="9" s="1"/>
  <c r="O138" i="10" l="1"/>
  <c r="M139" i="10" s="1"/>
  <c r="N139" i="10" s="1"/>
  <c r="O165" i="9"/>
  <c r="O139" i="10" l="1"/>
  <c r="M140" i="10"/>
  <c r="N140" i="10" s="1"/>
  <c r="M166" i="9"/>
  <c r="N166" i="9" s="1"/>
  <c r="O140" i="10" l="1"/>
  <c r="M141" i="10" s="1"/>
  <c r="N141" i="10" s="1"/>
  <c r="O166" i="9"/>
  <c r="M167" i="9" s="1"/>
  <c r="N167" i="9" s="1"/>
  <c r="O141" i="10" l="1"/>
  <c r="M142" i="10" s="1"/>
  <c r="N142" i="10" s="1"/>
  <c r="O167" i="9"/>
  <c r="M168" i="9" s="1"/>
  <c r="N168" i="9" s="1"/>
  <c r="O142" i="10" l="1"/>
  <c r="M143" i="10"/>
  <c r="N143" i="10" s="1"/>
  <c r="O168" i="9"/>
  <c r="M169" i="9" s="1"/>
  <c r="O143" i="10" l="1"/>
  <c r="M144" i="10"/>
  <c r="N144" i="10" s="1"/>
  <c r="N169" i="9"/>
  <c r="O144" i="10" l="1"/>
  <c r="M145" i="10"/>
  <c r="N145" i="10" s="1"/>
  <c r="O169" i="9"/>
  <c r="M170" i="9" s="1"/>
  <c r="O145" i="10" l="1"/>
  <c r="M146" i="10" s="1"/>
  <c r="N146" i="10" s="1"/>
  <c r="N170" i="9"/>
  <c r="O146" i="10" l="1"/>
  <c r="M147" i="10" s="1"/>
  <c r="N147" i="10" s="1"/>
  <c r="O170" i="9"/>
  <c r="M171" i="9" s="1"/>
  <c r="O147" i="10" l="1"/>
  <c r="M148" i="10"/>
  <c r="N148" i="10" s="1"/>
  <c r="N171" i="9"/>
  <c r="O148" i="10" l="1"/>
  <c r="M149" i="10" s="1"/>
  <c r="N149" i="10" s="1"/>
  <c r="O171" i="9"/>
  <c r="M172" i="9" s="1"/>
  <c r="O149" i="10" l="1"/>
  <c r="M150" i="10" s="1"/>
  <c r="N150" i="10" s="1"/>
  <c r="N172" i="9"/>
  <c r="O150" i="10" l="1"/>
  <c r="M151" i="10"/>
  <c r="N151" i="10" s="1"/>
  <c r="O172" i="9"/>
  <c r="O151" i="10" l="1"/>
  <c r="M152" i="10"/>
  <c r="N152" i="10" s="1"/>
  <c r="M173" i="9"/>
  <c r="N173" i="9" s="1"/>
  <c r="O152" i="10" l="1"/>
  <c r="M153" i="10"/>
  <c r="N153" i="10" s="1"/>
  <c r="O173" i="9"/>
  <c r="O153" i="10" l="1"/>
  <c r="M154" i="10" s="1"/>
  <c r="N154" i="10" s="1"/>
  <c r="M174" i="9"/>
  <c r="N174" i="9" s="1"/>
  <c r="O154" i="10" l="1"/>
  <c r="M155" i="10" s="1"/>
  <c r="N155" i="10" s="1"/>
  <c r="O174" i="9"/>
  <c r="O155" i="10" l="1"/>
  <c r="M156" i="10"/>
  <c r="N156" i="10" s="1"/>
  <c r="M175" i="9"/>
  <c r="N175" i="9" s="1"/>
  <c r="O156" i="10" l="1"/>
  <c r="M157" i="10"/>
  <c r="N157" i="10" s="1"/>
  <c r="O175" i="9"/>
  <c r="O157" i="10" l="1"/>
  <c r="M158" i="10" s="1"/>
  <c r="N158" i="10" s="1"/>
  <c r="M176" i="9"/>
  <c r="N176" i="9" s="1"/>
  <c r="O158" i="10" l="1"/>
  <c r="M159" i="10"/>
  <c r="N159" i="10" s="1"/>
  <c r="O176" i="9"/>
  <c r="O159" i="10" l="1"/>
  <c r="M160" i="10" s="1"/>
  <c r="N160" i="10" s="1"/>
  <c r="M177" i="9"/>
  <c r="N177" i="9" s="1"/>
  <c r="O160" i="10" l="1"/>
  <c r="M161" i="10" s="1"/>
  <c r="N161" i="10" s="1"/>
  <c r="O177" i="9"/>
  <c r="O161" i="10" l="1"/>
  <c r="M162" i="10" s="1"/>
  <c r="N162" i="10" s="1"/>
  <c r="M178" i="9"/>
  <c r="N178" i="9" s="1"/>
  <c r="O162" i="10" l="1"/>
  <c r="M163" i="10" s="1"/>
  <c r="N163" i="10" s="1"/>
  <c r="O178" i="9"/>
  <c r="O163" i="10" l="1"/>
  <c r="M164" i="10" s="1"/>
  <c r="N164" i="10" s="1"/>
  <c r="M179" i="9"/>
  <c r="N179" i="9" s="1"/>
  <c r="O164" i="10" l="1"/>
  <c r="M165" i="10" s="1"/>
  <c r="N165" i="10" s="1"/>
  <c r="O179" i="9"/>
  <c r="M180" i="9" s="1"/>
  <c r="N180" i="9" s="1"/>
  <c r="O165" i="10" l="1"/>
  <c r="M166" i="10" s="1"/>
  <c r="N166" i="10" s="1"/>
  <c r="O180" i="9"/>
  <c r="O166" i="10" l="1"/>
  <c r="M167" i="10" s="1"/>
  <c r="N167" i="10" s="1"/>
  <c r="M181" i="9"/>
  <c r="N181" i="9" s="1"/>
  <c r="O167" i="10" l="1"/>
  <c r="M168" i="10" s="1"/>
  <c r="N168" i="10" s="1"/>
  <c r="O181" i="9"/>
  <c r="O168" i="10" l="1"/>
  <c r="M169" i="10" s="1"/>
  <c r="N169" i="10" s="1"/>
  <c r="M182" i="9"/>
  <c r="N182" i="9" s="1"/>
  <c r="O169" i="10" l="1"/>
  <c r="M170" i="10" s="1"/>
  <c r="N170" i="10" s="1"/>
  <c r="O182" i="9"/>
  <c r="O170" i="10" l="1"/>
  <c r="M171" i="10" s="1"/>
  <c r="N171" i="10" s="1"/>
  <c r="M183" i="9"/>
  <c r="N183" i="9" s="1"/>
  <c r="O171" i="10" l="1"/>
  <c r="M172" i="10" s="1"/>
  <c r="N172" i="10" s="1"/>
  <c r="O183" i="9"/>
  <c r="M184" i="9" s="1"/>
  <c r="O172" i="10" l="1"/>
  <c r="M173" i="10" s="1"/>
  <c r="N173" i="10" s="1"/>
  <c r="N184" i="9"/>
  <c r="O173" i="10" l="1"/>
  <c r="M174" i="10" s="1"/>
  <c r="N174" i="10" s="1"/>
  <c r="O184" i="9"/>
  <c r="M185" i="9" s="1"/>
  <c r="O174" i="10" l="1"/>
  <c r="M175" i="10" s="1"/>
  <c r="N175" i="10" s="1"/>
  <c r="N185" i="9"/>
  <c r="O175" i="10" l="1"/>
  <c r="M176" i="10" s="1"/>
  <c r="N176" i="10" s="1"/>
  <c r="O185" i="9"/>
  <c r="O176" i="10" l="1"/>
  <c r="M177" i="10" s="1"/>
  <c r="N177" i="10" s="1"/>
  <c r="M186" i="9"/>
  <c r="N186" i="9" s="1"/>
  <c r="O177" i="10" l="1"/>
  <c r="M178" i="10" s="1"/>
  <c r="N178" i="10" s="1"/>
  <c r="O186" i="9"/>
  <c r="M187" i="9" s="1"/>
  <c r="O178" i="10" l="1"/>
  <c r="M179" i="10" s="1"/>
  <c r="N179" i="10" s="1"/>
  <c r="N187" i="9"/>
  <c r="O179" i="10" l="1"/>
  <c r="M180" i="10" s="1"/>
  <c r="N180" i="10" s="1"/>
  <c r="O187" i="9"/>
  <c r="M188" i="9" s="1"/>
  <c r="O180" i="10" l="1"/>
  <c r="M181" i="10" s="1"/>
  <c r="N181" i="10" s="1"/>
  <c r="N188" i="9"/>
  <c r="O181" i="10" l="1"/>
  <c r="M182" i="10" s="1"/>
  <c r="N182" i="10" s="1"/>
  <c r="O188" i="9"/>
  <c r="M189" i="9" s="1"/>
  <c r="O182" i="10" l="1"/>
  <c r="M183" i="10" s="1"/>
  <c r="N183" i="10" s="1"/>
  <c r="N189" i="9"/>
  <c r="O183" i="10" l="1"/>
  <c r="M184" i="10" s="1"/>
  <c r="N184" i="10" s="1"/>
  <c r="O189" i="9"/>
  <c r="O184" i="10" l="1"/>
  <c r="M185" i="10" s="1"/>
  <c r="N185" i="10" s="1"/>
  <c r="M190" i="9"/>
  <c r="N190" i="9" s="1"/>
  <c r="O185" i="10" l="1"/>
  <c r="M186" i="10" s="1"/>
  <c r="N186" i="10" s="1"/>
  <c r="O190" i="9"/>
  <c r="O186" i="10" l="1"/>
  <c r="M187" i="10" s="1"/>
  <c r="N187" i="10" s="1"/>
  <c r="M191" i="9"/>
  <c r="N191" i="9" s="1"/>
  <c r="O191" i="9" s="1"/>
  <c r="O187" i="10" l="1"/>
  <c r="M188" i="10" s="1"/>
  <c r="N188" i="10" s="1"/>
  <c r="O188" i="10" l="1"/>
  <c r="M189" i="10" s="1"/>
  <c r="N189" i="10" s="1"/>
  <c r="O189" i="10" l="1"/>
  <c r="M190" i="10" s="1"/>
  <c r="N190" i="10" s="1"/>
  <c r="O190" i="10" l="1"/>
  <c r="M191" i="10" s="1"/>
  <c r="N191" i="10" s="1"/>
  <c r="O191" i="10" s="1"/>
</calcChain>
</file>

<file path=xl/sharedStrings.xml><?xml version="1.0" encoding="utf-8"?>
<sst xmlns="http://schemas.openxmlformats.org/spreadsheetml/2006/main" count="808" uniqueCount="218">
  <si>
    <t>Bauspardarlehen</t>
  </si>
  <si>
    <t>Datum</t>
  </si>
  <si>
    <t>Einzahlung</t>
  </si>
  <si>
    <t>Zinsen M.ende</t>
  </si>
  <si>
    <t>Darlehen</t>
  </si>
  <si>
    <t>0/0</t>
  </si>
  <si>
    <t>0/1</t>
  </si>
  <si>
    <t>0/2</t>
  </si>
  <si>
    <t>0/3</t>
  </si>
  <si>
    <t>0/4</t>
  </si>
  <si>
    <t>0/5</t>
  </si>
  <si>
    <t>0/6</t>
  </si>
  <si>
    <t>0/7</t>
  </si>
  <si>
    <t>0/8</t>
  </si>
  <si>
    <t>0/9</t>
  </si>
  <si>
    <t>0/10</t>
  </si>
  <si>
    <t>0/11</t>
  </si>
  <si>
    <t>1/0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</si>
  <si>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</si>
  <si>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</si>
  <si>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</si>
  <si>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</si>
  <si>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</si>
  <si>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</si>
  <si>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</si>
  <si>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</si>
  <si>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</si>
  <si>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</si>
  <si>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</si>
  <si>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2/0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</si>
  <si>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</si>
  <si>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</si>
  <si>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</si>
  <si>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</si>
  <si>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</si>
  <si>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</si>
  <si>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</si>
  <si>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</si>
  <si>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</si>
  <si>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</si>
  <si>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</si>
  <si>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3/0</t>
  </si>
  <si>
    <t>3/1</t>
  </si>
  <si>
    <t>3/2</t>
  </si>
  <si>
    <t>3/3</t>
  </si>
  <si>
    <t>3/4</t>
  </si>
  <si>
    <t>3/5</t>
  </si>
  <si>
    <t>3/6</t>
  </si>
  <si>
    <t>3/7</t>
  </si>
  <si>
    <t>3/8</t>
  </si>
  <si>
    <t>3/9</t>
  </si>
  <si>
    <t>3/10</t>
  </si>
  <si>
    <t>3/11</t>
  </si>
  <si>
    <t>4/0</t>
  </si>
  <si>
    <t>4/1</t>
  </si>
  <si>
    <t>4/2</t>
  </si>
  <si>
    <t>4/3</t>
  </si>
  <si>
    <t>4/4</t>
  </si>
  <si>
    <t>4/5</t>
  </si>
  <si>
    <t>4/6</t>
  </si>
  <si>
    <t>4/7</t>
  </si>
  <si>
    <t>4/8</t>
  </si>
  <si>
    <t>4/9</t>
  </si>
  <si>
    <t>4/10</t>
  </si>
  <si>
    <t>4/11</t>
  </si>
  <si>
    <t>5/0</t>
  </si>
  <si>
    <t>5/1</t>
  </si>
  <si>
    <t>5/2</t>
  </si>
  <si>
    <t>5/3</t>
  </si>
  <si>
    <t>5/4</t>
  </si>
  <si>
    <t>5/5</t>
  </si>
  <si>
    <t>5/6</t>
  </si>
  <si>
    <t>5/7</t>
  </si>
  <si>
    <t>5/8</t>
  </si>
  <si>
    <t>5/9</t>
  </si>
  <si>
    <t>5/10</t>
  </si>
  <si>
    <t>5/11</t>
  </si>
  <si>
    <t>6/0</t>
  </si>
  <si>
    <t>6/1</t>
  </si>
  <si>
    <t>6/2</t>
  </si>
  <si>
    <t>6/3</t>
  </si>
  <si>
    <t>6/4</t>
  </si>
  <si>
    <t>6/5</t>
  </si>
  <si>
    <t>6/6</t>
  </si>
  <si>
    <t>6/7</t>
  </si>
  <si>
    <t>6/8</t>
  </si>
  <si>
    <t>6/9</t>
  </si>
  <si>
    <t>6/10</t>
  </si>
  <si>
    <t>6/11</t>
  </si>
  <si>
    <t>7/0</t>
  </si>
  <si>
    <t>7/1</t>
  </si>
  <si>
    <t>7/2</t>
  </si>
  <si>
    <t>7/3</t>
  </si>
  <si>
    <t>7/4</t>
  </si>
  <si>
    <t>7/5</t>
  </si>
  <si>
    <t>7/6</t>
  </si>
  <si>
    <t>7/7</t>
  </si>
  <si>
    <t>7/8</t>
  </si>
  <si>
    <t>7/9</t>
  </si>
  <si>
    <t>7/10</t>
  </si>
  <si>
    <t>7/11</t>
  </si>
  <si>
    <t>8/0</t>
  </si>
  <si>
    <t>8/1</t>
  </si>
  <si>
    <t>8/2</t>
  </si>
  <si>
    <t>8/3</t>
  </si>
  <si>
    <t>8/4</t>
  </si>
  <si>
    <t>8/5</t>
  </si>
  <si>
    <t>8/6</t>
  </si>
  <si>
    <t>8/7</t>
  </si>
  <si>
    <t>8/8</t>
  </si>
  <si>
    <t>8/9</t>
  </si>
  <si>
    <t>8/10</t>
  </si>
  <si>
    <t>8/11</t>
  </si>
  <si>
    <t>9/0</t>
  </si>
  <si>
    <t>9/1</t>
  </si>
  <si>
    <t>9/2</t>
  </si>
  <si>
    <t>9/3</t>
  </si>
  <si>
    <t>9/4</t>
  </si>
  <si>
    <t>9/5</t>
  </si>
  <si>
    <t>9/6</t>
  </si>
  <si>
    <t>9/7</t>
  </si>
  <si>
    <t>9/8</t>
  </si>
  <si>
    <t>9/9</t>
  </si>
  <si>
    <t>9/10</t>
  </si>
  <si>
    <t>9/11</t>
  </si>
  <si>
    <t>10/0</t>
  </si>
  <si>
    <t>10/1</t>
  </si>
  <si>
    <t>10/2</t>
  </si>
  <si>
    <t>10/3</t>
  </si>
  <si>
    <t>10/4</t>
  </si>
  <si>
    <t>10/5</t>
  </si>
  <si>
    <t>10/6</t>
  </si>
  <si>
    <t>10/7</t>
  </si>
  <si>
    <t>10/8</t>
  </si>
  <si>
    <t>10/9</t>
  </si>
  <si>
    <t>10/10</t>
  </si>
  <si>
    <t>10/11</t>
  </si>
  <si>
    <t>11/0</t>
  </si>
  <si>
    <t>11/1</t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</si>
  <si>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</si>
  <si>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</si>
  <si>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</si>
  <si>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</si>
  <si>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</si>
  <si>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</si>
  <si>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</si>
  <si>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</si>
  <si>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</si>
  <si>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11/11</t>
  </si>
  <si>
    <t>12/10</t>
  </si>
  <si>
    <t>13/10</t>
  </si>
  <si>
    <t>12/11</t>
  </si>
  <si>
    <t>13/11</t>
  </si>
  <si>
    <t>12/0</t>
  </si>
  <si>
    <t>12/1</t>
  </si>
  <si>
    <t>12/2</t>
  </si>
  <si>
    <t>12/3</t>
  </si>
  <si>
    <t>12/4</t>
  </si>
  <si>
    <t>12/5</t>
  </si>
  <si>
    <t>12/6</t>
  </si>
  <si>
    <t>12/7</t>
  </si>
  <si>
    <t>12/8</t>
  </si>
  <si>
    <t>12/9</t>
  </si>
  <si>
    <t>13/0</t>
  </si>
  <si>
    <t>13/1</t>
  </si>
  <si>
    <t>13/2</t>
  </si>
  <si>
    <t>13/3</t>
  </si>
  <si>
    <t>13/4</t>
  </si>
  <si>
    <t>13/5</t>
  </si>
  <si>
    <t>13/6</t>
  </si>
  <si>
    <t>13/7</t>
  </si>
  <si>
    <t>13/8</t>
  </si>
  <si>
    <t>13/9</t>
  </si>
  <si>
    <t>14/0</t>
  </si>
  <si>
    <t>14/1</t>
  </si>
  <si>
    <t>14/2</t>
  </si>
  <si>
    <t>14/3</t>
  </si>
  <si>
    <t>14/4</t>
  </si>
  <si>
    <t>14/5</t>
  </si>
  <si>
    <t>14/6</t>
  </si>
  <si>
    <t>14/7</t>
  </si>
  <si>
    <t>14/8</t>
  </si>
  <si>
    <t>14/9</t>
  </si>
  <si>
    <t>14/10</t>
  </si>
  <si>
    <t>14/11</t>
  </si>
  <si>
    <t>15/0</t>
  </si>
  <si>
    <t>15/1</t>
  </si>
  <si>
    <t>15/2</t>
  </si>
  <si>
    <t>SHS</t>
  </si>
  <si>
    <t>Zinsfaktor ZF:</t>
  </si>
  <si>
    <t>MGH:</t>
  </si>
  <si>
    <t>Mindestsparzeit 12 Monate</t>
  </si>
  <si>
    <t>BZ</t>
  </si>
  <si>
    <t>Bew.zahl</t>
  </si>
  <si>
    <t>ANSP</t>
  </si>
  <si>
    <t>Anspargrad</t>
  </si>
  <si>
    <t>mind. 200</t>
  </si>
  <si>
    <t>Su. Haben</t>
  </si>
  <si>
    <t>Zinssatz:</t>
  </si>
  <si>
    <t>Tilgungsbeitrag TB:</t>
  </si>
  <si>
    <t>Bausp.-Summe BS:</t>
  </si>
  <si>
    <r>
      <t>Regel-SB (5 %</t>
    </r>
    <r>
      <rPr>
        <b/>
        <sz val="6"/>
        <rFont val="Arial"/>
        <family val="2"/>
      </rPr>
      <t>o</t>
    </r>
    <r>
      <rPr>
        <b/>
        <sz val="8"/>
        <rFont val="Arial"/>
        <family val="2"/>
      </rPr>
      <t>):</t>
    </r>
  </si>
  <si>
    <t>Guthabenzinssatz:</t>
  </si>
  <si>
    <t>D</t>
  </si>
  <si>
    <t>Differenz</t>
  </si>
  <si>
    <t>G</t>
  </si>
  <si>
    <t>Guthaben</t>
  </si>
  <si>
    <t>Monatsende</t>
  </si>
  <si>
    <t>Zinsen</t>
  </si>
  <si>
    <t>Faktor</t>
  </si>
  <si>
    <t>F</t>
  </si>
  <si>
    <t>Mindestguthaben:</t>
  </si>
  <si>
    <t>Lfz.</t>
  </si>
  <si>
    <t>Tilgung (Promille):</t>
  </si>
  <si>
    <t>Bausparvertrag Wüstenrot - Tarif D 2020 Premium (P 1,25 bzw. P 1,50)</t>
  </si>
  <si>
    <t>(möglich ist 4 - 8)</t>
  </si>
  <si>
    <t>ZASt berücksichtigt!</t>
  </si>
  <si>
    <t>(2,35% eff.)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</si>
</sst>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\-#,##0.00\ [$€-1]"/>
    <numFmt numFmtId="165" formatCode="#,##0\ [$€-1];\-#,##0\ [$€-1]"/>
    <numFmt numFmtId="166" formatCode="0.0%"/>
  </numFmts>
  <fonts count="13" x14ac:knownFonts="1">
    <font>
      <sz val="10"/>
      <name val="MS Sans Serif"/>
    </font>
    <font>
      <sz val="10"/>
      <name val="MS Sans Serif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21"/>
      <name val="Arial"/>
      <family val="2"/>
    </font>
    <font>
      <sz val="8"/>
      <name val="Arial"/>
      <family val="2"/>
    </font>
    <font>
      <b/>
      <sz val="8"/>
      <color indexed="14"/>
      <name val="Arial"/>
      <family val="2"/>
    </font>
    <font>
      <sz val="8"/>
      <name val="MS Sans Serif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rgb="FF008080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1" fillId="0" borderId="0" xfId="2"/>
    <xf numFmtId="0" fontId="2" fillId="0" borderId="0" xfId="0" applyFont="1"/>
    <xf numFmtId="0" fontId="3" fillId="0" borderId="0" xfId="2" applyFont="1"/>
    <xf numFmtId="0" fontId="4" fillId="0" borderId="0" xfId="2" applyFont="1"/>
    <xf numFmtId="164" fontId="5" fillId="0" borderId="0" xfId="2" applyNumberFormat="1" applyFont="1"/>
    <xf numFmtId="164" fontId="3" fillId="0" borderId="0" xfId="2" applyNumberFormat="1" applyFont="1"/>
    <xf numFmtId="0" fontId="4" fillId="0" borderId="0" xfId="0" applyFont="1"/>
    <xf numFmtId="0" fontId="3" fillId="0" borderId="0" xfId="0" applyFont="1"/>
    <xf numFmtId="10" fontId="5" fillId="0" borderId="0" xfId="2" applyNumberFormat="1" applyFont="1"/>
    <xf numFmtId="165" fontId="5" fillId="0" borderId="0" xfId="2" applyNumberFormat="1" applyFont="1"/>
    <xf numFmtId="0" fontId="7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3" fontId="6" fillId="0" borderId="0" xfId="2" applyNumberFormat="1" applyFont="1"/>
    <xf numFmtId="14" fontId="5" fillId="0" borderId="0" xfId="2" applyNumberFormat="1" applyFont="1"/>
    <xf numFmtId="165" fontId="3" fillId="0" borderId="0" xfId="2" applyNumberFormat="1" applyFont="1"/>
    <xf numFmtId="4" fontId="3" fillId="0" borderId="0" xfId="2" applyNumberFormat="1" applyFont="1"/>
    <xf numFmtId="14" fontId="3" fillId="0" borderId="0" xfId="2" applyNumberFormat="1" applyFont="1"/>
    <xf numFmtId="0" fontId="3" fillId="0" borderId="0" xfId="2" quotePrefix="1" applyFont="1"/>
    <xf numFmtId="0" fontId="2" fillId="0" borderId="1" xfId="2" applyFont="1" applyBorder="1"/>
    <xf numFmtId="0" fontId="4" fillId="0" borderId="1" xfId="0" applyFont="1" applyBorder="1"/>
    <xf numFmtId="13" fontId="6" fillId="0" borderId="1" xfId="2" applyNumberFormat="1" applyFont="1" applyBorder="1" applyAlignment="1">
      <alignment horizontal="center"/>
    </xf>
    <xf numFmtId="10" fontId="3" fillId="0" borderId="0" xfId="2" applyNumberFormat="1" applyFont="1"/>
    <xf numFmtId="166" fontId="3" fillId="0" borderId="0" xfId="1" applyNumberFormat="1" applyFont="1"/>
    <xf numFmtId="13" fontId="9" fillId="0" borderId="1" xfId="2" applyNumberFormat="1" applyFont="1" applyBorder="1"/>
    <xf numFmtId="14" fontId="10" fillId="0" borderId="0" xfId="2" applyNumberFormat="1" applyFont="1"/>
    <xf numFmtId="165" fontId="10" fillId="0" borderId="0" xfId="2" applyNumberFormat="1" applyFont="1"/>
    <xf numFmtId="164" fontId="10" fillId="0" borderId="0" xfId="2" applyNumberFormat="1" applyFont="1"/>
    <xf numFmtId="10" fontId="3" fillId="0" borderId="0" xfId="2" applyNumberFormat="1" applyFont="1" applyAlignment="1">
      <alignment horizontal="right"/>
    </xf>
    <xf numFmtId="0" fontId="11" fillId="0" borderId="0" xfId="2" applyFont="1"/>
    <xf numFmtId="0" fontId="4" fillId="0" borderId="2" xfId="2" applyFont="1" applyBorder="1" applyAlignment="1">
      <alignment horizontal="center"/>
    </xf>
    <xf numFmtId="4" fontId="3" fillId="0" borderId="0" xfId="1" applyNumberFormat="1" applyFont="1"/>
    <xf numFmtId="14" fontId="11" fillId="0" borderId="0" xfId="2" applyNumberFormat="1" applyFont="1"/>
    <xf numFmtId="165" fontId="11" fillId="0" borderId="0" xfId="2" applyNumberFormat="1" applyFont="1"/>
  </cellXfs>
  <cellStyles count="3">
    <cellStyle name="Prozent" xfId="1" builtinId="5"/>
    <cellStyle name="Standard" xfId="0" builtinId="0"/>
    <cellStyle name="Standard_LBS20T_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191"/>
  <sheetViews>
    <sheetView tabSelected="1" zoomScaleNormal="100" workbookViewId="0">
      <selection activeCell="C14" sqref="C14"/>
    </sheetView>
  </sheetViews>
  <sheetFormatPr baseColWidth="10" defaultRowHeight="12.75" x14ac:dyDescent="0.2"/>
  <cols>
    <col min="1" max="1" width="4.7109375" style="1" customWidth="1"/>
    <col min="2" max="2" width="10.7109375" style="1" customWidth="1"/>
    <col min="3" max="4" width="11.7109375" style="1" bestFit="1" customWidth="1"/>
    <col min="5" max="5" width="10.85546875" style="1" customWidth="1"/>
    <col min="6" max="6" width="14.28515625" style="1" bestFit="1" customWidth="1"/>
    <col min="7" max="7" width="11.7109375" style="1" bestFit="1" customWidth="1"/>
    <col min="8" max="8" width="10.28515625" style="1" bestFit="1" customWidth="1"/>
    <col min="9" max="9" width="10.28515625" style="1" customWidth="1"/>
    <col min="10" max="10" width="8.42578125" style="1" bestFit="1" customWidth="1"/>
    <col min="11" max="11" width="4.7109375" style="1" customWidth="1"/>
    <col min="12" max="12" width="10.7109375" style="1" customWidth="1"/>
    <col min="13" max="13" width="9.7109375" style="1" bestFit="1" customWidth="1"/>
    <col min="14" max="14" width="12.42578125" style="1" customWidth="1"/>
    <col min="15" max="15" width="12.7109375" style="1" bestFit="1" customWidth="1"/>
    <col min="17" max="16384" width="11.42578125" style="1"/>
  </cols>
  <sheetData>
    <row r="1" spans="1:15" ht="15" x14ac:dyDescent="0.2">
      <c r="A1" s="2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4" t="s">
        <v>200</v>
      </c>
      <c r="B2" s="3"/>
      <c r="C2" s="5">
        <v>100000</v>
      </c>
      <c r="D2" s="18"/>
      <c r="E2" s="3"/>
      <c r="G2" s="4" t="s">
        <v>189</v>
      </c>
      <c r="H2" s="3">
        <f>IF(H3=0.3,0.286,0.503)</f>
        <v>0.28599999999999998</v>
      </c>
      <c r="I2" s="3"/>
      <c r="J2" s="3"/>
      <c r="K2" s="3"/>
      <c r="L2" s="3"/>
      <c r="M2" s="3"/>
      <c r="N2" s="3"/>
      <c r="O2" s="3"/>
    </row>
    <row r="3" spans="1:15" ht="12.75" customHeight="1" x14ac:dyDescent="0.2">
      <c r="A3" s="4" t="s">
        <v>211</v>
      </c>
      <c r="B3" s="3"/>
      <c r="C3" s="6">
        <f>C2*H3</f>
        <v>30000</v>
      </c>
      <c r="D3" s="3"/>
      <c r="E3" s="3"/>
      <c r="G3" s="4" t="s">
        <v>190</v>
      </c>
      <c r="H3" s="29">
        <v>0.3</v>
      </c>
      <c r="I3" s="3"/>
      <c r="J3" s="3"/>
      <c r="K3" s="19" t="s">
        <v>0</v>
      </c>
      <c r="L3" s="3"/>
      <c r="M3" s="3"/>
      <c r="N3" s="3"/>
      <c r="O3" s="3"/>
    </row>
    <row r="4" spans="1:15" x14ac:dyDescent="0.2">
      <c r="A4" s="7" t="s">
        <v>201</v>
      </c>
      <c r="B4" s="8"/>
      <c r="C4" s="6">
        <f>$C$2*0.005</f>
        <v>500</v>
      </c>
      <c r="D4" s="8"/>
      <c r="E4" s="3"/>
      <c r="F4" s="9"/>
      <c r="G4" s="4" t="s">
        <v>191</v>
      </c>
      <c r="I4" s="3"/>
      <c r="J4" s="3"/>
      <c r="K4" s="20" t="s">
        <v>213</v>
      </c>
      <c r="M4" s="29">
        <v>8</v>
      </c>
      <c r="N4" s="3" t="s">
        <v>215</v>
      </c>
    </row>
    <row r="5" spans="1:15" x14ac:dyDescent="0.2">
      <c r="A5" s="7" t="s">
        <v>202</v>
      </c>
      <c r="B5" s="8"/>
      <c r="C5" s="22">
        <v>1E-4</v>
      </c>
      <c r="D5" s="8" t="s">
        <v>216</v>
      </c>
      <c r="E5" s="3"/>
      <c r="F5" s="3"/>
      <c r="G5" s="3"/>
      <c r="H5" s="3"/>
      <c r="I5" s="3"/>
      <c r="J5" s="11" t="s">
        <v>196</v>
      </c>
      <c r="K5" s="20" t="s">
        <v>199</v>
      </c>
      <c r="L5" s="8"/>
      <c r="M5" s="6">
        <f>$C$2*M4/1000</f>
        <v>800</v>
      </c>
      <c r="N5" s="3"/>
    </row>
    <row r="6" spans="1:15" x14ac:dyDescent="0.2">
      <c r="A6" s="8"/>
      <c r="B6" s="8"/>
      <c r="C6" s="8"/>
      <c r="D6" s="12" t="s">
        <v>206</v>
      </c>
      <c r="E6" s="12" t="s">
        <v>208</v>
      </c>
      <c r="F6" s="12" t="s">
        <v>197</v>
      </c>
      <c r="G6" s="12" t="s">
        <v>204</v>
      </c>
      <c r="H6" s="12" t="s">
        <v>195</v>
      </c>
      <c r="I6" s="12" t="s">
        <v>209</v>
      </c>
      <c r="J6" s="30" t="s">
        <v>193</v>
      </c>
      <c r="K6" s="7" t="s">
        <v>198</v>
      </c>
      <c r="L6" s="3"/>
      <c r="M6" s="22">
        <f>IF(C2&gt;=100000,1.25%,1.5%)+IF(H3=0.3,0.75%)</f>
        <v>0.02</v>
      </c>
      <c r="N6" s="3"/>
      <c r="O6" s="28" t="s">
        <v>217</v>
      </c>
    </row>
    <row r="7" spans="1:15" x14ac:dyDescent="0.2">
      <c r="A7" s="12" t="s">
        <v>212</v>
      </c>
      <c r="B7" s="12" t="s">
        <v>1</v>
      </c>
      <c r="C7" s="12" t="s">
        <v>2</v>
      </c>
      <c r="D7" s="12" t="s">
        <v>205</v>
      </c>
      <c r="E7" s="12" t="s">
        <v>207</v>
      </c>
      <c r="F7" s="12" t="s">
        <v>188</v>
      </c>
      <c r="G7" s="12" t="s">
        <v>203</v>
      </c>
      <c r="H7" s="12" t="s">
        <v>194</v>
      </c>
      <c r="I7" s="12" t="s">
        <v>210</v>
      </c>
      <c r="J7" s="30" t="s">
        <v>192</v>
      </c>
      <c r="K7" s="12" t="s">
        <v>212</v>
      </c>
      <c r="L7" s="12" t="s">
        <v>1</v>
      </c>
      <c r="M7" s="12" t="s">
        <v>2</v>
      </c>
      <c r="N7" s="12" t="s">
        <v>4</v>
      </c>
      <c r="O7" s="12" t="s">
        <v>3</v>
      </c>
    </row>
    <row r="8" spans="1:15" ht="2.25" customHeight="1" x14ac:dyDescent="0.2">
      <c r="A8" s="13"/>
      <c r="B8" s="14"/>
      <c r="C8" s="5"/>
      <c r="D8" s="6"/>
      <c r="E8" s="6"/>
      <c r="F8" s="6"/>
      <c r="G8" s="6"/>
      <c r="H8" s="6"/>
      <c r="I8" s="6"/>
      <c r="J8" s="6"/>
      <c r="K8" s="21"/>
      <c r="L8" s="14"/>
      <c r="M8" s="10"/>
      <c r="N8" s="15"/>
      <c r="O8" s="6"/>
    </row>
    <row r="9" spans="1:15" x14ac:dyDescent="0.2">
      <c r="A9" s="13" t="s">
        <v>5</v>
      </c>
      <c r="B9" s="14">
        <v>44977</v>
      </c>
      <c r="C9" s="5">
        <v>-1000</v>
      </c>
      <c r="D9" s="6">
        <f>C9+D8+IF(MONTH(B9)=1,ROUND(E8*0.73625,2),0)</f>
        <v>-1000</v>
      </c>
      <c r="E9" s="6">
        <f>MAX(0,IF(MONTH(B9)=1,0,E8)+(D9-C9)*$C$5*30/360+C9*$C$5*(30-DAY(B9))/360)</f>
        <v>0</v>
      </c>
      <c r="F9" s="6">
        <f>SUM($D$8:D9)</f>
        <v>-1000</v>
      </c>
      <c r="G9" s="6">
        <f t="shared" ref="G9:G10" si="0">MAX($C$2-D9,50%*$C$2)</f>
        <v>101000</v>
      </c>
      <c r="H9" s="23">
        <f t="shared" ref="H9:H40" si="1">D9/$C$2-$H$3</f>
        <v>-0.31</v>
      </c>
      <c r="I9" s="31">
        <f t="shared" ref="I9:I40" si="2">1-64*($M$5-0.004*$C$2)/$C$2*H9</f>
        <v>1.0793600000000001</v>
      </c>
      <c r="J9" s="16">
        <f t="shared" ref="J9:J40" si="3">(200*$M$5*I9)/(G9/750+$H$2*G9*G9/(F9+3*G9))</f>
        <v>17.63081019184704</v>
      </c>
      <c r="K9" s="24" t="s">
        <v>5</v>
      </c>
      <c r="L9" s="32">
        <v>46082</v>
      </c>
      <c r="M9" s="33">
        <f>-(C2-D160)*1</f>
        <v>-60966.049999999974</v>
      </c>
      <c r="N9" s="27">
        <f>M9</f>
        <v>-60966.049999999974</v>
      </c>
      <c r="O9" s="27">
        <f>N9*$M$6/12</f>
        <v>-101.61008333333329</v>
      </c>
    </row>
    <row r="10" spans="1:15" x14ac:dyDescent="0.2">
      <c r="A10" s="13" t="s">
        <v>6</v>
      </c>
      <c r="B10" s="17">
        <f>DATE(YEAR(B9),MONTH(B9)+1,1)</f>
        <v>44986</v>
      </c>
      <c r="C10" s="5">
        <v>40000</v>
      </c>
      <c r="D10" s="6">
        <f t="shared" ref="D10:D73" si="4">C10+D9+IF(MONTH(B10)=1,ROUND(E9*0.73625,2),0)</f>
        <v>39000</v>
      </c>
      <c r="E10" s="6">
        <f t="shared" ref="E9:E40" si="5">MAX(0,IF(MONTH(B10)=1,0,E9)+(D10-C10)*$C$5*30/360+C10*$C$5*(30-DAY(B10))/360)</f>
        <v>0.31388888888888888</v>
      </c>
      <c r="F10" s="6">
        <f>SUM($D$8:D10)</f>
        <v>38000</v>
      </c>
      <c r="G10" s="6">
        <f t="shared" si="0"/>
        <v>61000</v>
      </c>
      <c r="H10" s="23">
        <f t="shared" si="1"/>
        <v>9.0000000000000024E-2</v>
      </c>
      <c r="I10" s="31">
        <f t="shared" si="2"/>
        <v>0.97695999999999994</v>
      </c>
      <c r="J10" s="16">
        <f t="shared" si="3"/>
        <v>31.921939343461442</v>
      </c>
      <c r="K10" s="24" t="s">
        <v>6</v>
      </c>
      <c r="L10" s="25">
        <f t="shared" ref="L10:L73" si="6">DATE(YEAR(L9),MONTH(L9)+1,1)</f>
        <v>46113</v>
      </c>
      <c r="M10" s="26">
        <f t="shared" ref="M10:M41" si="7">MIN($M$5,-N9-O9)</f>
        <v>800</v>
      </c>
      <c r="N10" s="27">
        <f t="shared" ref="N10:N73" si="8">M10+N9+O9</f>
        <v>-60267.660083333307</v>
      </c>
      <c r="O10" s="27">
        <f t="shared" ref="O10:O40" si="9">N10*$M$6/12</f>
        <v>-100.44610013888884</v>
      </c>
    </row>
    <row r="11" spans="1:15" x14ac:dyDescent="0.2">
      <c r="A11" s="13" t="s">
        <v>7</v>
      </c>
      <c r="B11" s="17">
        <f t="shared" ref="B11:B74" si="10">DATE(YEAR(B10),MONTH(B10)+1,1)</f>
        <v>45017</v>
      </c>
      <c r="C11" s="5">
        <v>0</v>
      </c>
      <c r="D11" s="6">
        <f t="shared" si="4"/>
        <v>39000</v>
      </c>
      <c r="E11" s="6">
        <f t="shared" si="5"/>
        <v>0.63888888888888895</v>
      </c>
      <c r="F11" s="6">
        <f>SUM($D$8:D11)</f>
        <v>77000</v>
      </c>
      <c r="G11" s="6">
        <f t="shared" ref="G11:G42" si="11">MAX($C$2-D11,50%*$C$2)</f>
        <v>61000</v>
      </c>
      <c r="H11" s="23">
        <f t="shared" si="1"/>
        <v>9.0000000000000024E-2</v>
      </c>
      <c r="I11" s="31">
        <f t="shared" si="2"/>
        <v>0.97695999999999994</v>
      </c>
      <c r="J11" s="16">
        <f t="shared" si="3"/>
        <v>37.445465652024623</v>
      </c>
      <c r="K11" s="24" t="s">
        <v>7</v>
      </c>
      <c r="L11" s="25">
        <f t="shared" si="6"/>
        <v>46143</v>
      </c>
      <c r="M11" s="26">
        <f t="shared" si="7"/>
        <v>800</v>
      </c>
      <c r="N11" s="27">
        <f t="shared" si="8"/>
        <v>-59568.106183472199</v>
      </c>
      <c r="O11" s="27">
        <f t="shared" si="9"/>
        <v>-99.28017697245366</v>
      </c>
    </row>
    <row r="12" spans="1:15" x14ac:dyDescent="0.2">
      <c r="A12" s="13" t="s">
        <v>8</v>
      </c>
      <c r="B12" s="17">
        <f t="shared" si="10"/>
        <v>45047</v>
      </c>
      <c r="C12" s="5">
        <v>0</v>
      </c>
      <c r="D12" s="6">
        <f t="shared" si="4"/>
        <v>39000</v>
      </c>
      <c r="E12" s="6">
        <f t="shared" si="5"/>
        <v>0.96388888888888902</v>
      </c>
      <c r="F12" s="6">
        <f>SUM($D$8:D12)</f>
        <v>116000</v>
      </c>
      <c r="G12" s="6">
        <f t="shared" si="11"/>
        <v>61000</v>
      </c>
      <c r="H12" s="23">
        <f t="shared" si="1"/>
        <v>9.0000000000000024E-2</v>
      </c>
      <c r="I12" s="31">
        <f t="shared" si="2"/>
        <v>0.97695999999999994</v>
      </c>
      <c r="J12" s="16">
        <f t="shared" si="3"/>
        <v>42.936800452232887</v>
      </c>
      <c r="K12" s="24" t="s">
        <v>8</v>
      </c>
      <c r="L12" s="25">
        <f t="shared" si="6"/>
        <v>46174</v>
      </c>
      <c r="M12" s="26">
        <f t="shared" si="7"/>
        <v>800</v>
      </c>
      <c r="N12" s="27">
        <f t="shared" si="8"/>
        <v>-58867.386360444652</v>
      </c>
      <c r="O12" s="27">
        <f t="shared" si="9"/>
        <v>-98.112310600741083</v>
      </c>
    </row>
    <row r="13" spans="1:15" x14ac:dyDescent="0.2">
      <c r="A13" s="13" t="s">
        <v>9</v>
      </c>
      <c r="B13" s="17">
        <f t="shared" si="10"/>
        <v>45078</v>
      </c>
      <c r="C13" s="5">
        <v>0</v>
      </c>
      <c r="D13" s="6">
        <f t="shared" si="4"/>
        <v>39000</v>
      </c>
      <c r="E13" s="6">
        <f t="shared" si="5"/>
        <v>1.2888888888888892</v>
      </c>
      <c r="F13" s="6">
        <f>SUM($D$8:D13)</f>
        <v>155000</v>
      </c>
      <c r="G13" s="6">
        <f t="shared" si="11"/>
        <v>61000</v>
      </c>
      <c r="H13" s="23">
        <f t="shared" si="1"/>
        <v>9.0000000000000024E-2</v>
      </c>
      <c r="I13" s="31">
        <f t="shared" si="2"/>
        <v>0.97695999999999994</v>
      </c>
      <c r="J13" s="16">
        <f t="shared" si="3"/>
        <v>48.396224348033179</v>
      </c>
      <c r="K13" s="24" t="s">
        <v>9</v>
      </c>
      <c r="L13" s="25">
        <f t="shared" si="6"/>
        <v>46204</v>
      </c>
      <c r="M13" s="26">
        <f t="shared" si="7"/>
        <v>800</v>
      </c>
      <c r="N13" s="27">
        <f t="shared" si="8"/>
        <v>-58165.498671045396</v>
      </c>
      <c r="O13" s="27">
        <f t="shared" si="9"/>
        <v>-96.942497785075659</v>
      </c>
    </row>
    <row r="14" spans="1:15" x14ac:dyDescent="0.2">
      <c r="A14" s="13" t="s">
        <v>10</v>
      </c>
      <c r="B14" s="17">
        <f t="shared" si="10"/>
        <v>45108</v>
      </c>
      <c r="C14" s="5">
        <v>0</v>
      </c>
      <c r="D14" s="6">
        <f t="shared" si="4"/>
        <v>39000</v>
      </c>
      <c r="E14" s="6">
        <f t="shared" si="5"/>
        <v>1.6138888888888894</v>
      </c>
      <c r="F14" s="6">
        <f>SUM($D$8:D14)</f>
        <v>194000</v>
      </c>
      <c r="G14" s="6">
        <f t="shared" si="11"/>
        <v>61000</v>
      </c>
      <c r="H14" s="23">
        <f t="shared" si="1"/>
        <v>9.0000000000000024E-2</v>
      </c>
      <c r="I14" s="31">
        <f t="shared" si="2"/>
        <v>0.97695999999999994</v>
      </c>
      <c r="J14" s="16">
        <f t="shared" si="3"/>
        <v>53.824014691564209</v>
      </c>
      <c r="K14" s="24" t="s">
        <v>10</v>
      </c>
      <c r="L14" s="25">
        <f t="shared" si="6"/>
        <v>46235</v>
      </c>
      <c r="M14" s="26">
        <f t="shared" si="7"/>
        <v>800</v>
      </c>
      <c r="N14" s="27">
        <f t="shared" si="8"/>
        <v>-57462.441168830468</v>
      </c>
      <c r="O14" s="27">
        <f t="shared" si="9"/>
        <v>-95.77073528138412</v>
      </c>
    </row>
    <row r="15" spans="1:15" x14ac:dyDescent="0.2">
      <c r="A15" s="13" t="s">
        <v>11</v>
      </c>
      <c r="B15" s="17">
        <f t="shared" si="10"/>
        <v>45139</v>
      </c>
      <c r="C15" s="5">
        <v>0</v>
      </c>
      <c r="D15" s="6">
        <f t="shared" si="4"/>
        <v>39000</v>
      </c>
      <c r="E15" s="6">
        <f t="shared" si="5"/>
        <v>1.9388888888888896</v>
      </c>
      <c r="F15" s="6">
        <f>SUM($D$8:D15)</f>
        <v>233000</v>
      </c>
      <c r="G15" s="6">
        <f>MAX($C$2-D15,50%*$C$2)</f>
        <v>61000</v>
      </c>
      <c r="H15" s="23">
        <f t="shared" si="1"/>
        <v>9.0000000000000024E-2</v>
      </c>
      <c r="I15" s="31">
        <f t="shared" si="2"/>
        <v>0.97695999999999994</v>
      </c>
      <c r="J15" s="16">
        <f t="shared" si="3"/>
        <v>59.220445630125404</v>
      </c>
      <c r="K15" s="24" t="s">
        <v>11</v>
      </c>
      <c r="L15" s="25">
        <f t="shared" si="6"/>
        <v>46266</v>
      </c>
      <c r="M15" s="26">
        <f t="shared" si="7"/>
        <v>800</v>
      </c>
      <c r="N15" s="27">
        <f t="shared" si="8"/>
        <v>-56758.211904111849</v>
      </c>
      <c r="O15" s="27">
        <f t="shared" si="9"/>
        <v>-94.59701984018642</v>
      </c>
    </row>
    <row r="16" spans="1:15" x14ac:dyDescent="0.2">
      <c r="A16" s="13" t="s">
        <v>12</v>
      </c>
      <c r="B16" s="17">
        <f t="shared" si="10"/>
        <v>45170</v>
      </c>
      <c r="C16" s="5">
        <v>0</v>
      </c>
      <c r="D16" s="6">
        <f t="shared" si="4"/>
        <v>39000</v>
      </c>
      <c r="E16" s="6">
        <f t="shared" si="5"/>
        <v>2.2638888888888897</v>
      </c>
      <c r="F16" s="6">
        <f>SUM($D$8:D16)</f>
        <v>272000</v>
      </c>
      <c r="G16" s="6">
        <f t="shared" si="11"/>
        <v>61000</v>
      </c>
      <c r="H16" s="23">
        <f t="shared" si="1"/>
        <v>9.0000000000000024E-2</v>
      </c>
      <c r="I16" s="31">
        <f t="shared" si="2"/>
        <v>0.97695999999999994</v>
      </c>
      <c r="J16" s="16">
        <f t="shared" si="3"/>
        <v>64.585788152333876</v>
      </c>
      <c r="K16" s="24" t="s">
        <v>12</v>
      </c>
      <c r="L16" s="25">
        <f t="shared" si="6"/>
        <v>46296</v>
      </c>
      <c r="M16" s="26">
        <f t="shared" si="7"/>
        <v>800</v>
      </c>
      <c r="N16" s="27">
        <f t="shared" si="8"/>
        <v>-56052.808923952034</v>
      </c>
      <c r="O16" s="27">
        <f t="shared" si="9"/>
        <v>-93.421348206586728</v>
      </c>
    </row>
    <row r="17" spans="1:15" x14ac:dyDescent="0.2">
      <c r="A17" s="13" t="s">
        <v>13</v>
      </c>
      <c r="B17" s="17">
        <f t="shared" si="10"/>
        <v>45200</v>
      </c>
      <c r="C17" s="5">
        <v>0</v>
      </c>
      <c r="D17" s="6">
        <f t="shared" si="4"/>
        <v>39000</v>
      </c>
      <c r="E17" s="6">
        <f t="shared" si="5"/>
        <v>2.5888888888888899</v>
      </c>
      <c r="F17" s="6">
        <f>SUM($D$8:D17)</f>
        <v>311000</v>
      </c>
      <c r="G17" s="6">
        <f t="shared" si="11"/>
        <v>61000</v>
      </c>
      <c r="H17" s="23">
        <f t="shared" si="1"/>
        <v>9.0000000000000024E-2</v>
      </c>
      <c r="I17" s="31">
        <f t="shared" si="2"/>
        <v>0.97695999999999994</v>
      </c>
      <c r="J17" s="16">
        <f t="shared" si="3"/>
        <v>69.920310133486083</v>
      </c>
      <c r="K17" s="24" t="s">
        <v>13</v>
      </c>
      <c r="L17" s="25">
        <f t="shared" si="6"/>
        <v>46327</v>
      </c>
      <c r="M17" s="26">
        <f t="shared" si="7"/>
        <v>800</v>
      </c>
      <c r="N17" s="27">
        <f>M17+N16+O16</f>
        <v>-55346.230272158624</v>
      </c>
      <c r="O17" s="27">
        <f t="shared" si="9"/>
        <v>-92.243717120264378</v>
      </c>
    </row>
    <row r="18" spans="1:15" x14ac:dyDescent="0.2">
      <c r="A18" s="13" t="s">
        <v>14</v>
      </c>
      <c r="B18" s="17">
        <f t="shared" si="10"/>
        <v>45231</v>
      </c>
      <c r="C18" s="5">
        <v>0</v>
      </c>
      <c r="D18" s="6">
        <f t="shared" si="4"/>
        <v>39000</v>
      </c>
      <c r="E18" s="6">
        <f t="shared" si="5"/>
        <v>2.9138888888888901</v>
      </c>
      <c r="F18" s="6">
        <f>SUM($D$8:D18)</f>
        <v>350000</v>
      </c>
      <c r="G18" s="6">
        <f t="shared" si="11"/>
        <v>61000</v>
      </c>
      <c r="H18" s="23">
        <f t="shared" si="1"/>
        <v>9.0000000000000024E-2</v>
      </c>
      <c r="I18" s="31">
        <f t="shared" si="2"/>
        <v>0.97695999999999994</v>
      </c>
      <c r="J18" s="16">
        <f t="shared" si="3"/>
        <v>75.224276380140054</v>
      </c>
      <c r="K18" s="24" t="s">
        <v>14</v>
      </c>
      <c r="L18" s="25">
        <f t="shared" si="6"/>
        <v>46357</v>
      </c>
      <c r="M18" s="26">
        <f t="shared" si="7"/>
        <v>800</v>
      </c>
      <c r="N18" s="27">
        <f t="shared" si="8"/>
        <v>-54638.473989278886</v>
      </c>
      <c r="O18" s="27">
        <f t="shared" si="9"/>
        <v>-91.064123315464812</v>
      </c>
    </row>
    <row r="19" spans="1:15" x14ac:dyDescent="0.2">
      <c r="A19" s="13" t="s">
        <v>15</v>
      </c>
      <c r="B19" s="17">
        <f t="shared" si="10"/>
        <v>45261</v>
      </c>
      <c r="C19" s="5">
        <v>0</v>
      </c>
      <c r="D19" s="6">
        <f t="shared" si="4"/>
        <v>39000</v>
      </c>
      <c r="E19" s="6">
        <f t="shared" si="5"/>
        <v>3.2388888888888903</v>
      </c>
      <c r="F19" s="6">
        <f>SUM($D$8:D19)</f>
        <v>389000</v>
      </c>
      <c r="G19" s="6">
        <f t="shared" si="11"/>
        <v>61000</v>
      </c>
      <c r="H19" s="23">
        <f t="shared" si="1"/>
        <v>9.0000000000000024E-2</v>
      </c>
      <c r="I19" s="31">
        <f t="shared" si="2"/>
        <v>0.97695999999999994</v>
      </c>
      <c r="J19" s="16">
        <f t="shared" si="3"/>
        <v>80.497948673933564</v>
      </c>
      <c r="K19" s="24" t="s">
        <v>15</v>
      </c>
      <c r="L19" s="25">
        <f t="shared" si="6"/>
        <v>46388</v>
      </c>
      <c r="M19" s="26">
        <f t="shared" si="7"/>
        <v>800</v>
      </c>
      <c r="N19" s="27">
        <f t="shared" si="8"/>
        <v>-53929.538112594353</v>
      </c>
      <c r="O19" s="27">
        <f t="shared" si="9"/>
        <v>-89.882563520990587</v>
      </c>
    </row>
    <row r="20" spans="1:15" x14ac:dyDescent="0.2">
      <c r="A20" s="13" t="s">
        <v>16</v>
      </c>
      <c r="B20" s="17">
        <f t="shared" si="10"/>
        <v>45292</v>
      </c>
      <c r="C20" s="5">
        <v>0</v>
      </c>
      <c r="D20" s="6">
        <f t="shared" si="4"/>
        <v>39002.379999999997</v>
      </c>
      <c r="E20" s="6">
        <f t="shared" si="5"/>
        <v>0.32501983333333329</v>
      </c>
      <c r="F20" s="6">
        <f>SUM($D$8:D20)</f>
        <v>428002.38</v>
      </c>
      <c r="G20" s="6">
        <f t="shared" si="11"/>
        <v>60997.62</v>
      </c>
      <c r="H20" s="23">
        <f t="shared" si="1"/>
        <v>9.0023799999999987E-2</v>
      </c>
      <c r="I20" s="31">
        <f t="shared" si="2"/>
        <v>0.97695390719999997</v>
      </c>
      <c r="J20" s="16">
        <f t="shared" si="3"/>
        <v>85.746954616971905</v>
      </c>
      <c r="K20" s="24" t="s">
        <v>16</v>
      </c>
      <c r="L20" s="25">
        <f t="shared" si="6"/>
        <v>46419</v>
      </c>
      <c r="M20" s="26">
        <f t="shared" si="7"/>
        <v>800</v>
      </c>
      <c r="N20" s="27">
        <f t="shared" si="8"/>
        <v>-53219.420676115347</v>
      </c>
      <c r="O20" s="27">
        <f t="shared" si="9"/>
        <v>-88.699034460192252</v>
      </c>
    </row>
    <row r="21" spans="1:15" x14ac:dyDescent="0.2">
      <c r="A21" s="13" t="s">
        <v>17</v>
      </c>
      <c r="B21" s="17">
        <f t="shared" si="10"/>
        <v>45323</v>
      </c>
      <c r="C21" s="5">
        <v>0</v>
      </c>
      <c r="D21" s="6">
        <f t="shared" si="4"/>
        <v>39002.379999999997</v>
      </c>
      <c r="E21" s="6">
        <f t="shared" si="5"/>
        <v>0.65003966666666657</v>
      </c>
      <c r="F21" s="6">
        <f>SUM($D$8:D21)</f>
        <v>467004.76</v>
      </c>
      <c r="G21" s="6">
        <f t="shared" si="11"/>
        <v>60997.62</v>
      </c>
      <c r="H21" s="23">
        <f t="shared" si="1"/>
        <v>9.0023799999999987E-2</v>
      </c>
      <c r="I21" s="31">
        <f t="shared" si="2"/>
        <v>0.97695390719999997</v>
      </c>
      <c r="J21" s="16">
        <f t="shared" si="3"/>
        <v>90.961489033794223</v>
      </c>
      <c r="K21" s="24" t="s">
        <v>17</v>
      </c>
      <c r="L21" s="25">
        <f t="shared" si="6"/>
        <v>46447</v>
      </c>
      <c r="M21" s="26">
        <f t="shared" si="7"/>
        <v>800</v>
      </c>
      <c r="N21" s="27">
        <f t="shared" si="8"/>
        <v>-52508.119710575542</v>
      </c>
      <c r="O21" s="27">
        <f t="shared" si="9"/>
        <v>-87.513532850959237</v>
      </c>
    </row>
    <row r="22" spans="1:15" x14ac:dyDescent="0.2">
      <c r="A22" s="13" t="s">
        <v>18</v>
      </c>
      <c r="B22" s="17">
        <f t="shared" si="10"/>
        <v>45352</v>
      </c>
      <c r="C22" s="5">
        <v>0</v>
      </c>
      <c r="D22" s="6">
        <f t="shared" si="4"/>
        <v>39002.379999999997</v>
      </c>
      <c r="E22" s="6">
        <f t="shared" si="5"/>
        <v>0.97505949999999986</v>
      </c>
      <c r="F22" s="6">
        <f>SUM($D$8:D22)</f>
        <v>506007.14</v>
      </c>
      <c r="G22" s="6">
        <f t="shared" si="11"/>
        <v>60997.62</v>
      </c>
      <c r="H22" s="23">
        <f t="shared" si="1"/>
        <v>9.0023799999999987E-2</v>
      </c>
      <c r="I22" s="31">
        <f t="shared" si="2"/>
        <v>0.97695390719999997</v>
      </c>
      <c r="J22" s="16">
        <f t="shared" si="3"/>
        <v>96.146490392017213</v>
      </c>
      <c r="K22" s="24" t="s">
        <v>18</v>
      </c>
      <c r="L22" s="25">
        <f t="shared" si="6"/>
        <v>46478</v>
      </c>
      <c r="M22" s="26">
        <f t="shared" si="7"/>
        <v>800</v>
      </c>
      <c r="N22" s="27">
        <f t="shared" si="8"/>
        <v>-51795.633243426499</v>
      </c>
      <c r="O22" s="27">
        <f t="shared" si="9"/>
        <v>-86.326055405710846</v>
      </c>
    </row>
    <row r="23" spans="1:15" x14ac:dyDescent="0.2">
      <c r="A23" s="13" t="s">
        <v>19</v>
      </c>
      <c r="B23" s="17">
        <f t="shared" si="10"/>
        <v>45383</v>
      </c>
      <c r="C23" s="5">
        <v>0</v>
      </c>
      <c r="D23" s="6">
        <f t="shared" si="4"/>
        <v>39002.379999999997</v>
      </c>
      <c r="E23" s="6">
        <f t="shared" si="5"/>
        <v>1.3000793333333331</v>
      </c>
      <c r="F23" s="6">
        <f>SUM($D$8:D23)</f>
        <v>545009.52</v>
      </c>
      <c r="G23" s="6">
        <f t="shared" si="11"/>
        <v>60997.62</v>
      </c>
      <c r="H23" s="23">
        <f t="shared" si="1"/>
        <v>9.0023799999999987E-2</v>
      </c>
      <c r="I23" s="31">
        <f t="shared" si="2"/>
        <v>0.97695390719999997</v>
      </c>
      <c r="J23" s="16">
        <f t="shared" si="3"/>
        <v>101.30220887848972</v>
      </c>
      <c r="K23" s="24" t="s">
        <v>19</v>
      </c>
      <c r="L23" s="25">
        <f t="shared" si="6"/>
        <v>46508</v>
      </c>
      <c r="M23" s="26">
        <f t="shared" si="7"/>
        <v>800</v>
      </c>
      <c r="N23" s="27">
        <f t="shared" si="8"/>
        <v>-51081.959298832211</v>
      </c>
      <c r="O23" s="27">
        <f t="shared" si="9"/>
        <v>-85.136598831387019</v>
      </c>
    </row>
    <row r="24" spans="1:15" x14ac:dyDescent="0.2">
      <c r="A24" s="13" t="s">
        <v>20</v>
      </c>
      <c r="B24" s="17">
        <f t="shared" si="10"/>
        <v>45413</v>
      </c>
      <c r="C24" s="5">
        <v>0</v>
      </c>
      <c r="D24" s="6">
        <f t="shared" si="4"/>
        <v>39002.379999999997</v>
      </c>
      <c r="E24" s="6">
        <f t="shared" si="5"/>
        <v>1.6250991666666663</v>
      </c>
      <c r="F24" s="6">
        <f>SUM($D$8:D24)</f>
        <v>584011.9</v>
      </c>
      <c r="G24" s="6">
        <f t="shared" si="11"/>
        <v>60997.62</v>
      </c>
      <c r="H24" s="23">
        <f t="shared" si="1"/>
        <v>9.0023799999999987E-2</v>
      </c>
      <c r="I24" s="31">
        <f t="shared" si="2"/>
        <v>0.97695390719999997</v>
      </c>
      <c r="J24" s="16">
        <f t="shared" si="3"/>
        <v>106.42889186210186</v>
      </c>
      <c r="K24" s="24" t="s">
        <v>20</v>
      </c>
      <c r="L24" s="25">
        <f t="shared" si="6"/>
        <v>46539</v>
      </c>
      <c r="M24" s="26">
        <f t="shared" si="7"/>
        <v>800</v>
      </c>
      <c r="N24" s="27">
        <f t="shared" si="8"/>
        <v>-50367.095897663596</v>
      </c>
      <c r="O24" s="27">
        <f t="shared" si="9"/>
        <v>-83.945159829439334</v>
      </c>
    </row>
    <row r="25" spans="1:15" x14ac:dyDescent="0.2">
      <c r="A25" s="13" t="s">
        <v>21</v>
      </c>
      <c r="B25" s="17">
        <f t="shared" si="10"/>
        <v>45444</v>
      </c>
      <c r="C25" s="5">
        <v>0</v>
      </c>
      <c r="D25" s="6">
        <f t="shared" si="4"/>
        <v>39002.379999999997</v>
      </c>
      <c r="E25" s="6">
        <f t="shared" si="5"/>
        <v>1.9501189999999995</v>
      </c>
      <c r="F25" s="6">
        <f>SUM($D$8:D25)</f>
        <v>623014.28</v>
      </c>
      <c r="G25" s="6">
        <f t="shared" si="11"/>
        <v>60997.62</v>
      </c>
      <c r="H25" s="23">
        <f t="shared" si="1"/>
        <v>9.0023799999999987E-2</v>
      </c>
      <c r="I25" s="31">
        <f t="shared" si="2"/>
        <v>0.97695390719999997</v>
      </c>
      <c r="J25" s="16">
        <f t="shared" si="3"/>
        <v>111.52678393334841</v>
      </c>
      <c r="K25" s="24" t="s">
        <v>21</v>
      </c>
      <c r="L25" s="25">
        <f t="shared" si="6"/>
        <v>46569</v>
      </c>
      <c r="M25" s="26">
        <f t="shared" si="7"/>
        <v>800</v>
      </c>
      <c r="N25" s="27">
        <f t="shared" si="8"/>
        <v>-49651.041057493036</v>
      </c>
      <c r="O25" s="27">
        <f t="shared" si="9"/>
        <v>-82.751735095821729</v>
      </c>
    </row>
    <row r="26" spans="1:15" x14ac:dyDescent="0.2">
      <c r="A26" s="13" t="s">
        <v>22</v>
      </c>
      <c r="B26" s="17">
        <f t="shared" si="10"/>
        <v>45474</v>
      </c>
      <c r="C26" s="5">
        <v>0</v>
      </c>
      <c r="D26" s="6">
        <f t="shared" si="4"/>
        <v>39002.379999999997</v>
      </c>
      <c r="E26" s="6">
        <f t="shared" si="5"/>
        <v>2.2751388333333327</v>
      </c>
      <c r="F26" s="6">
        <f>SUM($D$8:D26)</f>
        <v>662016.66</v>
      </c>
      <c r="G26" s="6">
        <f t="shared" si="11"/>
        <v>60997.62</v>
      </c>
      <c r="H26" s="23">
        <f t="shared" si="1"/>
        <v>9.0023799999999987E-2</v>
      </c>
      <c r="I26" s="31">
        <f t="shared" si="2"/>
        <v>0.97695390719999997</v>
      </c>
      <c r="J26" s="16">
        <f t="shared" si="3"/>
        <v>116.59612694322752</v>
      </c>
      <c r="K26" s="24" t="s">
        <v>22</v>
      </c>
      <c r="L26" s="25">
        <f t="shared" si="6"/>
        <v>46600</v>
      </c>
      <c r="M26" s="26">
        <f t="shared" si="7"/>
        <v>800</v>
      </c>
      <c r="N26" s="27">
        <f t="shared" si="8"/>
        <v>-48933.792792588858</v>
      </c>
      <c r="O26" s="27">
        <f t="shared" si="9"/>
        <v>-81.556321320981439</v>
      </c>
    </row>
    <row r="27" spans="1:15" x14ac:dyDescent="0.2">
      <c r="A27" s="13" t="s">
        <v>23</v>
      </c>
      <c r="B27" s="17">
        <f t="shared" si="10"/>
        <v>45505</v>
      </c>
      <c r="C27" s="5">
        <v>0</v>
      </c>
      <c r="D27" s="6">
        <f t="shared" si="4"/>
        <v>39002.379999999997</v>
      </c>
      <c r="E27" s="6">
        <f t="shared" si="5"/>
        <v>2.6001586666666658</v>
      </c>
      <c r="F27" s="6">
        <f>SUM($D$8:D27)</f>
        <v>701019.04</v>
      </c>
      <c r="G27" s="6">
        <f t="shared" si="11"/>
        <v>60997.62</v>
      </c>
      <c r="H27" s="23">
        <f t="shared" si="1"/>
        <v>9.0023799999999987E-2</v>
      </c>
      <c r="I27" s="31">
        <f t="shared" si="2"/>
        <v>0.97695390719999997</v>
      </c>
      <c r="J27" s="16">
        <f t="shared" si="3"/>
        <v>121.63716004148777</v>
      </c>
      <c r="K27" s="24" t="s">
        <v>23</v>
      </c>
      <c r="L27" s="25">
        <f t="shared" si="6"/>
        <v>46631</v>
      </c>
      <c r="M27" s="26">
        <f t="shared" si="7"/>
        <v>800</v>
      </c>
      <c r="N27" s="27">
        <f t="shared" si="8"/>
        <v>-48215.349113909841</v>
      </c>
      <c r="O27" s="27">
        <f t="shared" si="9"/>
        <v>-80.358915189849739</v>
      </c>
    </row>
    <row r="28" spans="1:15" x14ac:dyDescent="0.2">
      <c r="A28" s="13" t="s">
        <v>24</v>
      </c>
      <c r="B28" s="17">
        <f t="shared" si="10"/>
        <v>45536</v>
      </c>
      <c r="C28" s="5">
        <v>0</v>
      </c>
      <c r="D28" s="6">
        <f t="shared" si="4"/>
        <v>39002.379999999997</v>
      </c>
      <c r="E28" s="6">
        <f t="shared" si="5"/>
        <v>2.925178499999999</v>
      </c>
      <c r="F28" s="6">
        <f>SUM($D$8:D28)</f>
        <v>740021.42</v>
      </c>
      <c r="G28" s="6">
        <f t="shared" si="11"/>
        <v>60997.62</v>
      </c>
      <c r="H28" s="23">
        <f t="shared" si="1"/>
        <v>9.0023799999999987E-2</v>
      </c>
      <c r="I28" s="31">
        <f t="shared" si="2"/>
        <v>0.97695390719999997</v>
      </c>
      <c r="J28" s="16">
        <f t="shared" si="3"/>
        <v>126.65011971423611</v>
      </c>
      <c r="K28" s="24" t="s">
        <v>24</v>
      </c>
      <c r="L28" s="25">
        <f t="shared" si="6"/>
        <v>46661</v>
      </c>
      <c r="M28" s="26">
        <f t="shared" si="7"/>
        <v>800</v>
      </c>
      <c r="N28" s="27">
        <f t="shared" si="8"/>
        <v>-47495.708029099689</v>
      </c>
      <c r="O28" s="27">
        <f t="shared" si="9"/>
        <v>-79.159513381832809</v>
      </c>
    </row>
    <row r="29" spans="1:15" x14ac:dyDescent="0.2">
      <c r="A29" s="13" t="s">
        <v>25</v>
      </c>
      <c r="B29" s="17">
        <f t="shared" si="10"/>
        <v>45566</v>
      </c>
      <c r="C29" s="5">
        <v>0</v>
      </c>
      <c r="D29" s="6">
        <f t="shared" si="4"/>
        <v>39002.379999999997</v>
      </c>
      <c r="E29" s="6">
        <f t="shared" si="5"/>
        <v>3.2501983333333322</v>
      </c>
      <c r="F29" s="6">
        <f>SUM($D$8:D29)</f>
        <v>779023.8</v>
      </c>
      <c r="G29" s="6">
        <f t="shared" si="11"/>
        <v>60997.62</v>
      </c>
      <c r="H29" s="23">
        <f t="shared" si="1"/>
        <v>9.0023799999999987E-2</v>
      </c>
      <c r="I29" s="31">
        <f t="shared" si="2"/>
        <v>0.97695390719999997</v>
      </c>
      <c r="J29" s="16">
        <f t="shared" si="3"/>
        <v>131.63523982091942</v>
      </c>
      <c r="K29" s="24" t="s">
        <v>25</v>
      </c>
      <c r="L29" s="25">
        <f t="shared" si="6"/>
        <v>46692</v>
      </c>
      <c r="M29" s="26">
        <f t="shared" si="7"/>
        <v>800</v>
      </c>
      <c r="N29" s="27">
        <f t="shared" si="8"/>
        <v>-46774.867542481523</v>
      </c>
      <c r="O29" s="27">
        <f t="shared" si="9"/>
        <v>-77.958112570802541</v>
      </c>
    </row>
    <row r="30" spans="1:15" x14ac:dyDescent="0.2">
      <c r="A30" s="13" t="s">
        <v>26</v>
      </c>
      <c r="B30" s="17">
        <f t="shared" si="10"/>
        <v>45597</v>
      </c>
      <c r="C30" s="5">
        <v>0</v>
      </c>
      <c r="D30" s="6">
        <f t="shared" si="4"/>
        <v>39002.379999999997</v>
      </c>
      <c r="E30" s="6">
        <f t="shared" si="5"/>
        <v>3.5752181666666654</v>
      </c>
      <c r="F30" s="6">
        <f>SUM($D$8:D30)</f>
        <v>818026.18</v>
      </c>
      <c r="G30" s="6">
        <f t="shared" si="11"/>
        <v>60997.62</v>
      </c>
      <c r="H30" s="23">
        <f t="shared" si="1"/>
        <v>9.0023799999999987E-2</v>
      </c>
      <c r="I30" s="31">
        <f t="shared" si="2"/>
        <v>0.97695390719999997</v>
      </c>
      <c r="J30" s="16">
        <f t="shared" si="3"/>
        <v>136.59275163069157</v>
      </c>
      <c r="K30" s="24" t="s">
        <v>26</v>
      </c>
      <c r="L30" s="25">
        <f t="shared" si="6"/>
        <v>46722</v>
      </c>
      <c r="M30" s="26">
        <f t="shared" si="7"/>
        <v>800</v>
      </c>
      <c r="N30" s="27">
        <f t="shared" si="8"/>
        <v>-46052.825655052322</v>
      </c>
      <c r="O30" s="27">
        <f t="shared" si="9"/>
        <v>-76.754709425087199</v>
      </c>
    </row>
    <row r="31" spans="1:15" x14ac:dyDescent="0.2">
      <c r="A31" s="13" t="s">
        <v>27</v>
      </c>
      <c r="B31" s="17">
        <f t="shared" si="10"/>
        <v>45627</v>
      </c>
      <c r="C31" s="5">
        <v>0</v>
      </c>
      <c r="D31" s="6">
        <f t="shared" si="4"/>
        <v>39002.379999999997</v>
      </c>
      <c r="E31" s="6">
        <f t="shared" si="5"/>
        <v>3.9002379999999985</v>
      </c>
      <c r="F31" s="6">
        <f>SUM($D$8:D31)</f>
        <v>857028.56</v>
      </c>
      <c r="G31" s="6">
        <f t="shared" si="11"/>
        <v>60997.62</v>
      </c>
      <c r="H31" s="23">
        <f t="shared" si="1"/>
        <v>9.0023799999999987E-2</v>
      </c>
      <c r="I31" s="31">
        <f t="shared" si="2"/>
        <v>0.97695390719999997</v>
      </c>
      <c r="J31" s="16">
        <f t="shared" si="3"/>
        <v>141.52288385817772</v>
      </c>
      <c r="K31" s="24" t="s">
        <v>27</v>
      </c>
      <c r="L31" s="25">
        <f t="shared" si="6"/>
        <v>46753</v>
      </c>
      <c r="M31" s="26">
        <f t="shared" si="7"/>
        <v>800</v>
      </c>
      <c r="N31" s="27">
        <f t="shared" si="8"/>
        <v>-45329.580364477406</v>
      </c>
      <c r="O31" s="27">
        <f t="shared" si="9"/>
        <v>-75.549300607462342</v>
      </c>
    </row>
    <row r="32" spans="1:15" x14ac:dyDescent="0.2">
      <c r="A32" s="13" t="s">
        <v>28</v>
      </c>
      <c r="B32" s="17">
        <f t="shared" si="10"/>
        <v>45658</v>
      </c>
      <c r="C32" s="5">
        <v>0</v>
      </c>
      <c r="D32" s="6">
        <f t="shared" si="4"/>
        <v>39005.25</v>
      </c>
      <c r="E32" s="6">
        <f t="shared" si="5"/>
        <v>0.32504374999999996</v>
      </c>
      <c r="F32" s="6">
        <f>SUM($D$8:D32)</f>
        <v>896033.81</v>
      </c>
      <c r="G32" s="6">
        <f t="shared" si="11"/>
        <v>60994.75</v>
      </c>
      <c r="H32" s="23">
        <f t="shared" si="1"/>
        <v>9.0052500000000035E-2</v>
      </c>
      <c r="I32" s="31">
        <f t="shared" si="2"/>
        <v>0.97694656000000002</v>
      </c>
      <c r="J32" s="16">
        <f t="shared" si="3"/>
        <v>146.43729674529462</v>
      </c>
      <c r="K32" s="24" t="s">
        <v>28</v>
      </c>
      <c r="L32" s="25">
        <f t="shared" si="6"/>
        <v>46784</v>
      </c>
      <c r="M32" s="26">
        <f t="shared" si="7"/>
        <v>800</v>
      </c>
      <c r="N32" s="27">
        <f t="shared" si="8"/>
        <v>-44605.129665084867</v>
      </c>
      <c r="O32" s="27">
        <f t="shared" si="9"/>
        <v>-74.341882775141443</v>
      </c>
    </row>
    <row r="33" spans="1:15" x14ac:dyDescent="0.2">
      <c r="A33" s="13" t="s">
        <v>29</v>
      </c>
      <c r="B33" s="17">
        <f t="shared" si="10"/>
        <v>45689</v>
      </c>
      <c r="C33" s="5">
        <v>0</v>
      </c>
      <c r="D33" s="6">
        <f t="shared" si="4"/>
        <v>39005.25</v>
      </c>
      <c r="E33" s="6">
        <f t="shared" si="5"/>
        <v>0.65008749999999993</v>
      </c>
      <c r="F33" s="6">
        <f>SUM($D$8:D33)</f>
        <v>935039.06</v>
      </c>
      <c r="G33" s="6">
        <f t="shared" si="11"/>
        <v>60994.75</v>
      </c>
      <c r="H33" s="23">
        <f t="shared" si="1"/>
        <v>9.0052500000000035E-2</v>
      </c>
      <c r="I33" s="31">
        <f t="shared" si="2"/>
        <v>0.97694656000000002</v>
      </c>
      <c r="J33" s="16">
        <f t="shared" si="3"/>
        <v>151.31409436552283</v>
      </c>
      <c r="K33" s="24" t="s">
        <v>29</v>
      </c>
      <c r="L33" s="25">
        <f t="shared" si="6"/>
        <v>46813</v>
      </c>
      <c r="M33" s="26">
        <f t="shared" si="7"/>
        <v>800</v>
      </c>
      <c r="N33" s="27">
        <f t="shared" si="8"/>
        <v>-43879.471547860012</v>
      </c>
      <c r="O33" s="27">
        <f t="shared" si="9"/>
        <v>-73.132452579766692</v>
      </c>
    </row>
    <row r="34" spans="1:15" x14ac:dyDescent="0.2">
      <c r="A34" s="13" t="s">
        <v>30</v>
      </c>
      <c r="B34" s="17">
        <f t="shared" si="10"/>
        <v>45717</v>
      </c>
      <c r="C34" s="5">
        <v>0</v>
      </c>
      <c r="D34" s="6">
        <f t="shared" si="4"/>
        <v>39005.25</v>
      </c>
      <c r="E34" s="6">
        <f t="shared" si="5"/>
        <v>0.97513124999999989</v>
      </c>
      <c r="F34" s="6">
        <f>SUM($D$8:D34)</f>
        <v>974044.31</v>
      </c>
      <c r="G34" s="6">
        <f t="shared" si="11"/>
        <v>60994.75</v>
      </c>
      <c r="H34" s="23">
        <f t="shared" si="1"/>
        <v>9.0052500000000035E-2</v>
      </c>
      <c r="I34" s="31">
        <f t="shared" si="2"/>
        <v>0.97694656000000002</v>
      </c>
      <c r="J34" s="16">
        <f t="shared" si="3"/>
        <v>156.16417634885175</v>
      </c>
      <c r="K34" s="24" t="s">
        <v>30</v>
      </c>
      <c r="L34" s="25">
        <f t="shared" si="6"/>
        <v>46844</v>
      </c>
      <c r="M34" s="26">
        <f t="shared" si="7"/>
        <v>800</v>
      </c>
      <c r="N34" s="27">
        <f t="shared" si="8"/>
        <v>-43152.60400043978</v>
      </c>
      <c r="O34" s="27">
        <f t="shared" si="9"/>
        <v>-71.921006667399638</v>
      </c>
    </row>
    <row r="35" spans="1:15" x14ac:dyDescent="0.2">
      <c r="A35" s="13" t="s">
        <v>31</v>
      </c>
      <c r="B35" s="17">
        <f t="shared" si="10"/>
        <v>45748</v>
      </c>
      <c r="C35" s="5">
        <v>0</v>
      </c>
      <c r="D35" s="6">
        <f t="shared" si="4"/>
        <v>39005.25</v>
      </c>
      <c r="E35" s="6">
        <f t="shared" si="5"/>
        <v>1.3001749999999999</v>
      </c>
      <c r="F35" s="6">
        <f>SUM($D$8:D35)</f>
        <v>1013049.56</v>
      </c>
      <c r="G35" s="6">
        <f t="shared" si="11"/>
        <v>60994.75</v>
      </c>
      <c r="H35" s="23">
        <f t="shared" si="1"/>
        <v>9.0052500000000035E-2</v>
      </c>
      <c r="I35" s="31">
        <f t="shared" si="2"/>
        <v>0.97694656000000002</v>
      </c>
      <c r="J35" s="16">
        <f t="shared" si="3"/>
        <v>160.98776162244965</v>
      </c>
      <c r="K35" s="24" t="s">
        <v>31</v>
      </c>
      <c r="L35" s="25">
        <f t="shared" si="6"/>
        <v>46874</v>
      </c>
      <c r="M35" s="26">
        <f t="shared" si="7"/>
        <v>800</v>
      </c>
      <c r="N35" s="27">
        <f t="shared" si="8"/>
        <v>-42424.525007107179</v>
      </c>
      <c r="O35" s="27">
        <f t="shared" si="9"/>
        <v>-70.707541678511959</v>
      </c>
    </row>
    <row r="36" spans="1:15" x14ac:dyDescent="0.2">
      <c r="A36" s="13" t="s">
        <v>32</v>
      </c>
      <c r="B36" s="17">
        <f t="shared" si="10"/>
        <v>45778</v>
      </c>
      <c r="C36" s="5">
        <v>0</v>
      </c>
      <c r="D36" s="6">
        <f t="shared" si="4"/>
        <v>39005.25</v>
      </c>
      <c r="E36" s="6">
        <f t="shared" si="5"/>
        <v>1.6252187499999997</v>
      </c>
      <c r="F36" s="6">
        <f>SUM($D$8:D36)</f>
        <v>1052054.81</v>
      </c>
      <c r="G36" s="6">
        <f t="shared" si="11"/>
        <v>60994.75</v>
      </c>
      <c r="H36" s="23">
        <f t="shared" si="1"/>
        <v>9.0052500000000035E-2</v>
      </c>
      <c r="I36" s="31">
        <f t="shared" si="2"/>
        <v>0.97694656000000002</v>
      </c>
      <c r="J36" s="16">
        <f t="shared" si="3"/>
        <v>165.78506672793856</v>
      </c>
      <c r="K36" s="24" t="s">
        <v>32</v>
      </c>
      <c r="L36" s="25">
        <f t="shared" si="6"/>
        <v>46905</v>
      </c>
      <c r="M36" s="26">
        <f t="shared" si="7"/>
        <v>800</v>
      </c>
      <c r="N36" s="27">
        <f t="shared" si="8"/>
        <v>-41695.232548785694</v>
      </c>
      <c r="O36" s="27">
        <f t="shared" si="9"/>
        <v>-69.492054247976156</v>
      </c>
    </row>
    <row r="37" spans="1:15" x14ac:dyDescent="0.2">
      <c r="A37" s="13" t="s">
        <v>33</v>
      </c>
      <c r="B37" s="17">
        <f t="shared" si="10"/>
        <v>45809</v>
      </c>
      <c r="C37" s="5">
        <v>0</v>
      </c>
      <c r="D37" s="6">
        <f t="shared" si="4"/>
        <v>39005.25</v>
      </c>
      <c r="E37" s="6">
        <f t="shared" si="5"/>
        <v>1.9502624999999996</v>
      </c>
      <c r="F37" s="6">
        <f>SUM($D$8:D37)</f>
        <v>1091060.06</v>
      </c>
      <c r="G37" s="6">
        <f t="shared" si="11"/>
        <v>60994.75</v>
      </c>
      <c r="H37" s="23">
        <f t="shared" si="1"/>
        <v>9.0052500000000035E-2</v>
      </c>
      <c r="I37" s="31">
        <f t="shared" si="2"/>
        <v>0.97694656000000002</v>
      </c>
      <c r="J37" s="16">
        <f t="shared" si="3"/>
        <v>170.55630585379868</v>
      </c>
      <c r="K37" s="24" t="s">
        <v>33</v>
      </c>
      <c r="L37" s="25">
        <f t="shared" si="6"/>
        <v>46935</v>
      </c>
      <c r="M37" s="26">
        <f t="shared" si="7"/>
        <v>800</v>
      </c>
      <c r="N37" s="27">
        <f t="shared" si="8"/>
        <v>-40964.724603033668</v>
      </c>
      <c r="O37" s="27">
        <f t="shared" si="9"/>
        <v>-68.274541005056122</v>
      </c>
    </row>
    <row r="38" spans="1:15" x14ac:dyDescent="0.2">
      <c r="A38" s="13" t="s">
        <v>34</v>
      </c>
      <c r="B38" s="17">
        <f t="shared" si="10"/>
        <v>45839</v>
      </c>
      <c r="C38" s="5">
        <v>0</v>
      </c>
      <c r="D38" s="6">
        <f t="shared" si="4"/>
        <v>39005.25</v>
      </c>
      <c r="E38" s="6">
        <f t="shared" si="5"/>
        <v>2.2753062499999994</v>
      </c>
      <c r="F38" s="6">
        <f>SUM($D$8:D38)</f>
        <v>1130065.31</v>
      </c>
      <c r="G38" s="6">
        <f t="shared" si="11"/>
        <v>60994.75</v>
      </c>
      <c r="H38" s="23">
        <f t="shared" si="1"/>
        <v>9.0052500000000035E-2</v>
      </c>
      <c r="I38" s="31">
        <f t="shared" si="2"/>
        <v>0.97694656000000002</v>
      </c>
      <c r="J38" s="16">
        <f t="shared" si="3"/>
        <v>175.30169086724621</v>
      </c>
      <c r="K38" s="24" t="s">
        <v>34</v>
      </c>
      <c r="L38" s="25">
        <f t="shared" si="6"/>
        <v>46966</v>
      </c>
      <c r="M38" s="26">
        <f t="shared" si="7"/>
        <v>800</v>
      </c>
      <c r="N38" s="27">
        <f t="shared" si="8"/>
        <v>-40232.999144038724</v>
      </c>
      <c r="O38" s="27">
        <f t="shared" si="9"/>
        <v>-67.054998573397867</v>
      </c>
    </row>
    <row r="39" spans="1:15" x14ac:dyDescent="0.2">
      <c r="A39" s="13" t="s">
        <v>35</v>
      </c>
      <c r="B39" s="17">
        <f t="shared" si="10"/>
        <v>45870</v>
      </c>
      <c r="C39" s="5">
        <v>0</v>
      </c>
      <c r="D39" s="6">
        <f t="shared" si="4"/>
        <v>39005.25</v>
      </c>
      <c r="E39" s="6">
        <f t="shared" si="5"/>
        <v>2.6003499999999993</v>
      </c>
      <c r="F39" s="6">
        <f>SUM($D$8:D39)</f>
        <v>1169070.56</v>
      </c>
      <c r="G39" s="6">
        <f t="shared" si="11"/>
        <v>60994.75</v>
      </c>
      <c r="H39" s="23">
        <f t="shared" si="1"/>
        <v>9.0052500000000035E-2</v>
      </c>
      <c r="I39" s="31">
        <f t="shared" si="2"/>
        <v>0.97694656000000002</v>
      </c>
      <c r="J39" s="16">
        <f t="shared" si="3"/>
        <v>180.02143134559407</v>
      </c>
      <c r="K39" s="24" t="s">
        <v>35</v>
      </c>
      <c r="L39" s="25">
        <f t="shared" si="6"/>
        <v>46997</v>
      </c>
      <c r="M39" s="26">
        <f t="shared" si="7"/>
        <v>800</v>
      </c>
      <c r="N39" s="27">
        <f t="shared" si="8"/>
        <v>-39500.05414261212</v>
      </c>
      <c r="O39" s="27">
        <f t="shared" si="9"/>
        <v>-65.833423571020205</v>
      </c>
    </row>
    <row r="40" spans="1:15" x14ac:dyDescent="0.2">
      <c r="A40" s="13" t="s">
        <v>36</v>
      </c>
      <c r="B40" s="17">
        <f t="shared" si="10"/>
        <v>45901</v>
      </c>
      <c r="C40" s="5">
        <v>0</v>
      </c>
      <c r="D40" s="6">
        <f t="shared" si="4"/>
        <v>39005.25</v>
      </c>
      <c r="E40" s="6">
        <f t="shared" si="5"/>
        <v>2.9253937499999991</v>
      </c>
      <c r="F40" s="6">
        <f>SUM($D$8:D40)</f>
        <v>1208075.81</v>
      </c>
      <c r="G40" s="6">
        <f t="shared" si="11"/>
        <v>60994.75</v>
      </c>
      <c r="H40" s="23">
        <f t="shared" si="1"/>
        <v>9.0052500000000035E-2</v>
      </c>
      <c r="I40" s="31">
        <f t="shared" si="2"/>
        <v>0.97694656000000002</v>
      </c>
      <c r="J40" s="16">
        <f t="shared" si="3"/>
        <v>184.7157346071057</v>
      </c>
      <c r="K40" s="24" t="s">
        <v>36</v>
      </c>
      <c r="L40" s="25">
        <f t="shared" si="6"/>
        <v>47027</v>
      </c>
      <c r="M40" s="26">
        <f t="shared" si="7"/>
        <v>800</v>
      </c>
      <c r="N40" s="27">
        <f t="shared" si="8"/>
        <v>-38765.887566183141</v>
      </c>
      <c r="O40" s="27">
        <f t="shared" si="9"/>
        <v>-64.609812610305241</v>
      </c>
    </row>
    <row r="41" spans="1:15" x14ac:dyDescent="0.2">
      <c r="A41" s="13" t="s">
        <v>37</v>
      </c>
      <c r="B41" s="17">
        <f t="shared" si="10"/>
        <v>45931</v>
      </c>
      <c r="C41" s="5">
        <v>0</v>
      </c>
      <c r="D41" s="6">
        <f t="shared" si="4"/>
        <v>39005.25</v>
      </c>
      <c r="E41" s="6">
        <f t="shared" ref="E41:E72" si="12">MAX(0,IF(MONTH(B41)=1,0,E40)+(D41-C41)*$C$5*30/360+C41*$C$5*(30-DAY(B41))/360)</f>
        <v>3.250437499999999</v>
      </c>
      <c r="F41" s="6">
        <f>SUM($D$8:D41)</f>
        <v>1247081.06</v>
      </c>
      <c r="G41" s="6">
        <f t="shared" si="11"/>
        <v>60994.75</v>
      </c>
      <c r="H41" s="23">
        <f t="shared" ref="H41:H72" si="13">D41/$C$2-$H$3</f>
        <v>9.0052500000000035E-2</v>
      </c>
      <c r="I41" s="31">
        <f t="shared" ref="I41:I72" si="14">1-64*($M$5-0.004*$C$2)/$C$2*H41</f>
        <v>0.97694656000000002</v>
      </c>
      <c r="J41" s="16">
        <f t="shared" ref="J41:J72" si="15">(200*$M$5*I41)/(G41/750+$H$2*G41*G41/(F41+3*G41))</f>
        <v>189.38480574135139</v>
      </c>
      <c r="K41" s="24" t="s">
        <v>37</v>
      </c>
      <c r="L41" s="25">
        <f t="shared" si="6"/>
        <v>47058</v>
      </c>
      <c r="M41" s="26">
        <f t="shared" si="7"/>
        <v>800</v>
      </c>
      <c r="N41" s="27">
        <f t="shared" si="8"/>
        <v>-38030.497378793443</v>
      </c>
      <c r="O41" s="27">
        <f t="shared" ref="O41:O72" si="16">N41*$M$6/12</f>
        <v>-63.384162297989072</v>
      </c>
    </row>
    <row r="42" spans="1:15" x14ac:dyDescent="0.2">
      <c r="A42" s="13" t="s">
        <v>38</v>
      </c>
      <c r="B42" s="17">
        <f t="shared" si="10"/>
        <v>45962</v>
      </c>
      <c r="C42" s="5">
        <v>0</v>
      </c>
      <c r="D42" s="6">
        <f t="shared" si="4"/>
        <v>39005.25</v>
      </c>
      <c r="E42" s="6">
        <f t="shared" si="12"/>
        <v>3.5754812499999988</v>
      </c>
      <c r="F42" s="6">
        <f>SUM($D$8:D42)</f>
        <v>1286086.31</v>
      </c>
      <c r="G42" s="6">
        <f t="shared" si="11"/>
        <v>60994.75</v>
      </c>
      <c r="H42" s="23">
        <f t="shared" si="13"/>
        <v>9.0052500000000035E-2</v>
      </c>
      <c r="I42" s="31">
        <f t="shared" si="14"/>
        <v>0.97694656000000002</v>
      </c>
      <c r="J42" s="16">
        <f t="shared" si="15"/>
        <v>194.02884763907639</v>
      </c>
      <c r="K42" s="24" t="s">
        <v>38</v>
      </c>
      <c r="L42" s="25">
        <f t="shared" si="6"/>
        <v>47088</v>
      </c>
      <c r="M42" s="26">
        <f t="shared" ref="M42:M73" si="17">MIN($M$5,-N41-O41)</f>
        <v>800</v>
      </c>
      <c r="N42" s="27">
        <f t="shared" si="8"/>
        <v>-37293.881541091432</v>
      </c>
      <c r="O42" s="27">
        <f t="shared" si="16"/>
        <v>-62.156469235152393</v>
      </c>
    </row>
    <row r="43" spans="1:15" x14ac:dyDescent="0.2">
      <c r="A43" s="13" t="s">
        <v>39</v>
      </c>
      <c r="B43" s="17">
        <f t="shared" si="10"/>
        <v>45992</v>
      </c>
      <c r="C43" s="5">
        <v>0</v>
      </c>
      <c r="D43" s="6">
        <f t="shared" si="4"/>
        <v>39005.25</v>
      </c>
      <c r="E43" s="6">
        <f t="shared" si="12"/>
        <v>3.9005249999999987</v>
      </c>
      <c r="F43" s="6">
        <f>SUM($D$8:D43)</f>
        <v>1325091.56</v>
      </c>
      <c r="G43" s="6">
        <f t="shared" ref="G43:G74" si="18">MAX($C$2-D43,50%*$C$2)</f>
        <v>60994.75</v>
      </c>
      <c r="H43" s="23">
        <f t="shared" si="13"/>
        <v>9.0052500000000035E-2</v>
      </c>
      <c r="I43" s="31">
        <f t="shared" si="14"/>
        <v>0.97694656000000002</v>
      </c>
      <c r="J43" s="16">
        <f t="shared" si="15"/>
        <v>198.64806102158983</v>
      </c>
      <c r="K43" s="24" t="s">
        <v>39</v>
      </c>
      <c r="L43" s="25">
        <f t="shared" si="6"/>
        <v>47119</v>
      </c>
      <c r="M43" s="26">
        <f t="shared" si="17"/>
        <v>800</v>
      </c>
      <c r="N43" s="27">
        <f t="shared" si="8"/>
        <v>-36556.038010326585</v>
      </c>
      <c r="O43" s="27">
        <f t="shared" si="16"/>
        <v>-60.926730017210978</v>
      </c>
    </row>
    <row r="44" spans="1:15" x14ac:dyDescent="0.2">
      <c r="A44" s="13" t="s">
        <v>40</v>
      </c>
      <c r="B44" s="17">
        <f t="shared" si="10"/>
        <v>46023</v>
      </c>
      <c r="C44" s="5">
        <v>0</v>
      </c>
      <c r="D44" s="6">
        <f t="shared" si="4"/>
        <v>39008.120000000003</v>
      </c>
      <c r="E44" s="6">
        <f t="shared" si="12"/>
        <v>0.3250676666666667</v>
      </c>
      <c r="F44" s="6">
        <f>SUM($D$8:D44)</f>
        <v>1364099.6800000002</v>
      </c>
      <c r="G44" s="6">
        <f t="shared" si="18"/>
        <v>60991.88</v>
      </c>
      <c r="H44" s="23">
        <f t="shared" si="13"/>
        <v>9.0081200000000028E-2</v>
      </c>
      <c r="I44" s="31">
        <f t="shared" si="14"/>
        <v>0.97693921279999996</v>
      </c>
      <c r="J44" s="16">
        <f t="shared" si="15"/>
        <v>203.25855785090104</v>
      </c>
      <c r="K44" s="24" t="s">
        <v>40</v>
      </c>
      <c r="L44" s="25">
        <f t="shared" si="6"/>
        <v>47150</v>
      </c>
      <c r="M44" s="26">
        <f t="shared" si="17"/>
        <v>800</v>
      </c>
      <c r="N44" s="27">
        <f t="shared" si="8"/>
        <v>-35816.964740343799</v>
      </c>
      <c r="O44" s="27">
        <f t="shared" si="16"/>
        <v>-59.694941233906327</v>
      </c>
    </row>
    <row r="45" spans="1:15" x14ac:dyDescent="0.2">
      <c r="A45" s="13" t="s">
        <v>41</v>
      </c>
      <c r="B45" s="17">
        <f t="shared" si="10"/>
        <v>46054</v>
      </c>
      <c r="C45" s="5">
        <v>0</v>
      </c>
      <c r="D45" s="6">
        <f t="shared" si="4"/>
        <v>39008.120000000003</v>
      </c>
      <c r="E45" s="6">
        <f t="shared" si="12"/>
        <v>0.6501353333333334</v>
      </c>
      <c r="F45" s="6">
        <f>SUM($D$8:D45)</f>
        <v>1403107.8000000003</v>
      </c>
      <c r="G45" s="6">
        <f t="shared" si="18"/>
        <v>60991.88</v>
      </c>
      <c r="H45" s="23">
        <f t="shared" si="13"/>
        <v>9.0081200000000028E-2</v>
      </c>
      <c r="I45" s="31">
        <f t="shared" si="14"/>
        <v>0.97693921279999996</v>
      </c>
      <c r="J45" s="16">
        <f t="shared" si="15"/>
        <v>207.82939655969057</v>
      </c>
      <c r="K45" s="24" t="s">
        <v>41</v>
      </c>
      <c r="L45" s="25">
        <f t="shared" si="6"/>
        <v>47178</v>
      </c>
      <c r="M45" s="26">
        <f t="shared" si="17"/>
        <v>800</v>
      </c>
      <c r="N45" s="27">
        <f t="shared" si="8"/>
        <v>-35076.659681577708</v>
      </c>
      <c r="O45" s="27">
        <f t="shared" si="16"/>
        <v>-58.46109946929618</v>
      </c>
    </row>
    <row r="46" spans="1:15" x14ac:dyDescent="0.2">
      <c r="A46" s="13" t="s">
        <v>42</v>
      </c>
      <c r="B46" s="17">
        <f t="shared" si="10"/>
        <v>46082</v>
      </c>
      <c r="C46" s="5">
        <v>0</v>
      </c>
      <c r="D46" s="6">
        <f t="shared" si="4"/>
        <v>39008.120000000003</v>
      </c>
      <c r="E46" s="6">
        <f t="shared" si="12"/>
        <v>0.97520300000000004</v>
      </c>
      <c r="F46" s="6">
        <f>SUM($D$8:D46)</f>
        <v>1442115.9200000004</v>
      </c>
      <c r="G46" s="6">
        <f t="shared" si="18"/>
        <v>60991.88</v>
      </c>
      <c r="H46" s="23">
        <f t="shared" si="13"/>
        <v>9.0081200000000028E-2</v>
      </c>
      <c r="I46" s="31">
        <f t="shared" si="14"/>
        <v>0.97693921279999996</v>
      </c>
      <c r="J46" s="16">
        <f t="shared" si="15"/>
        <v>212.37598973605552</v>
      </c>
      <c r="K46" s="24" t="s">
        <v>42</v>
      </c>
      <c r="L46" s="25">
        <f t="shared" si="6"/>
        <v>47209</v>
      </c>
      <c r="M46" s="26">
        <f t="shared" si="17"/>
        <v>800</v>
      </c>
      <c r="N46" s="27">
        <f t="shared" si="8"/>
        <v>-34335.120781047008</v>
      </c>
      <c r="O46" s="27">
        <f t="shared" si="16"/>
        <v>-57.225201301745017</v>
      </c>
    </row>
    <row r="47" spans="1:15" x14ac:dyDescent="0.2">
      <c r="A47" s="13" t="s">
        <v>43</v>
      </c>
      <c r="B47" s="17">
        <f t="shared" si="10"/>
        <v>46113</v>
      </c>
      <c r="C47" s="5">
        <v>0</v>
      </c>
      <c r="D47" s="6">
        <f t="shared" si="4"/>
        <v>39008.120000000003</v>
      </c>
      <c r="E47" s="6">
        <f t="shared" si="12"/>
        <v>1.3002706666666668</v>
      </c>
      <c r="F47" s="6">
        <f>SUM($D$8:D47)</f>
        <v>1481124.0400000005</v>
      </c>
      <c r="G47" s="6">
        <f t="shared" si="18"/>
        <v>60991.88</v>
      </c>
      <c r="H47" s="23">
        <f t="shared" si="13"/>
        <v>9.0081200000000028E-2</v>
      </c>
      <c r="I47" s="31">
        <f t="shared" si="14"/>
        <v>0.97693921279999996</v>
      </c>
      <c r="J47" s="16">
        <f t="shared" si="15"/>
        <v>216.89852978151808</v>
      </c>
      <c r="K47" s="24" t="s">
        <v>43</v>
      </c>
      <c r="L47" s="25">
        <f t="shared" si="6"/>
        <v>47239</v>
      </c>
      <c r="M47" s="26">
        <f t="shared" si="17"/>
        <v>800</v>
      </c>
      <c r="N47" s="27">
        <f t="shared" si="8"/>
        <v>-33592.34598234875</v>
      </c>
      <c r="O47" s="27">
        <f t="shared" si="16"/>
        <v>-55.987243303914589</v>
      </c>
    </row>
    <row r="48" spans="1:15" x14ac:dyDescent="0.2">
      <c r="A48" s="13" t="s">
        <v>44</v>
      </c>
      <c r="B48" s="17">
        <f t="shared" si="10"/>
        <v>46143</v>
      </c>
      <c r="C48" s="5">
        <v>0</v>
      </c>
      <c r="D48" s="6">
        <f t="shared" si="4"/>
        <v>39008.120000000003</v>
      </c>
      <c r="E48" s="6">
        <f t="shared" si="12"/>
        <v>1.6253383333333336</v>
      </c>
      <c r="F48" s="6">
        <f>SUM($D$8:D48)</f>
        <v>1520132.1600000006</v>
      </c>
      <c r="G48" s="6">
        <f t="shared" si="18"/>
        <v>60991.88</v>
      </c>
      <c r="H48" s="23">
        <f t="shared" si="13"/>
        <v>9.0081200000000028E-2</v>
      </c>
      <c r="I48" s="31">
        <f t="shared" si="14"/>
        <v>0.97693921279999996</v>
      </c>
      <c r="J48" s="16">
        <f t="shared" si="15"/>
        <v>221.39720706722318</v>
      </c>
      <c r="K48" s="24" t="s">
        <v>44</v>
      </c>
      <c r="L48" s="25">
        <f t="shared" si="6"/>
        <v>47270</v>
      </c>
      <c r="M48" s="26">
        <f t="shared" si="17"/>
        <v>800</v>
      </c>
      <c r="N48" s="27">
        <f t="shared" si="8"/>
        <v>-32848.333225652663</v>
      </c>
      <c r="O48" s="27">
        <f t="shared" si="16"/>
        <v>-54.747222042754437</v>
      </c>
    </row>
    <row r="49" spans="1:16" x14ac:dyDescent="0.2">
      <c r="A49" s="13" t="s">
        <v>45</v>
      </c>
      <c r="B49" s="17">
        <f t="shared" si="10"/>
        <v>46174</v>
      </c>
      <c r="C49" s="5">
        <v>0</v>
      </c>
      <c r="D49" s="6">
        <f t="shared" si="4"/>
        <v>39008.120000000003</v>
      </c>
      <c r="E49" s="6">
        <f t="shared" si="12"/>
        <v>1.9504060000000003</v>
      </c>
      <c r="F49" s="6">
        <f>SUM($D$8:D49)</f>
        <v>1559140.2800000007</v>
      </c>
      <c r="G49" s="6">
        <f t="shared" si="18"/>
        <v>60991.88</v>
      </c>
      <c r="H49" s="23">
        <f t="shared" si="13"/>
        <v>9.0081200000000028E-2</v>
      </c>
      <c r="I49" s="31">
        <f t="shared" si="14"/>
        <v>0.97693921279999996</v>
      </c>
      <c r="J49" s="16">
        <f t="shared" si="15"/>
        <v>225.87220996065057</v>
      </c>
      <c r="K49" s="24" t="s">
        <v>45</v>
      </c>
      <c r="L49" s="25">
        <f t="shared" si="6"/>
        <v>47300</v>
      </c>
      <c r="M49" s="26">
        <f t="shared" si="17"/>
        <v>800</v>
      </c>
      <c r="N49" s="27">
        <f t="shared" si="8"/>
        <v>-32103.080447695418</v>
      </c>
      <c r="O49" s="27">
        <f t="shared" si="16"/>
        <v>-53.505134079492365</v>
      </c>
    </row>
    <row r="50" spans="1:16" x14ac:dyDescent="0.2">
      <c r="A50" s="13" t="s">
        <v>46</v>
      </c>
      <c r="B50" s="17">
        <f t="shared" si="10"/>
        <v>46204</v>
      </c>
      <c r="C50" s="5">
        <v>0</v>
      </c>
      <c r="D50" s="6">
        <f t="shared" si="4"/>
        <v>39008.120000000003</v>
      </c>
      <c r="E50" s="6">
        <f t="shared" si="12"/>
        <v>2.2754736666666671</v>
      </c>
      <c r="F50" s="6">
        <f>SUM($D$8:D50)</f>
        <v>1598148.4000000008</v>
      </c>
      <c r="G50" s="6">
        <f t="shared" si="18"/>
        <v>60991.88</v>
      </c>
      <c r="H50" s="23">
        <f t="shared" si="13"/>
        <v>9.0081200000000028E-2</v>
      </c>
      <c r="I50" s="31">
        <f t="shared" si="14"/>
        <v>0.97693921279999996</v>
      </c>
      <c r="J50" s="16">
        <f t="shared" si="15"/>
        <v>230.3237248519068</v>
      </c>
      <c r="K50" s="24" t="s">
        <v>46</v>
      </c>
      <c r="L50" s="25">
        <f t="shared" si="6"/>
        <v>47331</v>
      </c>
      <c r="M50" s="26">
        <f t="shared" si="17"/>
        <v>800</v>
      </c>
      <c r="N50" s="27">
        <f t="shared" si="8"/>
        <v>-31356.585581774911</v>
      </c>
      <c r="O50" s="27">
        <f t="shared" si="16"/>
        <v>-52.260975969624859</v>
      </c>
    </row>
    <row r="51" spans="1:16" x14ac:dyDescent="0.2">
      <c r="A51" s="13" t="s">
        <v>47</v>
      </c>
      <c r="B51" s="17">
        <f t="shared" si="10"/>
        <v>46235</v>
      </c>
      <c r="C51" s="5">
        <v>0</v>
      </c>
      <c r="D51" s="6">
        <f t="shared" si="4"/>
        <v>39008.120000000003</v>
      </c>
      <c r="E51" s="6">
        <f t="shared" si="12"/>
        <v>2.6005413333333336</v>
      </c>
      <c r="F51" s="6">
        <f>SUM($D$8:D51)</f>
        <v>1637156.5200000009</v>
      </c>
      <c r="G51" s="6">
        <f t="shared" si="18"/>
        <v>60991.88</v>
      </c>
      <c r="H51" s="23">
        <f t="shared" si="13"/>
        <v>9.0081200000000028E-2</v>
      </c>
      <c r="I51" s="31">
        <f t="shared" si="14"/>
        <v>0.97693921279999996</v>
      </c>
      <c r="J51" s="16">
        <f t="shared" si="15"/>
        <v>234.7519361796038</v>
      </c>
      <c r="K51" s="24" t="s">
        <v>47</v>
      </c>
      <c r="L51" s="25">
        <f t="shared" si="6"/>
        <v>47362</v>
      </c>
      <c r="M51" s="26">
        <f t="shared" si="17"/>
        <v>800</v>
      </c>
      <c r="N51" s="27">
        <f t="shared" si="8"/>
        <v>-30608.846557744535</v>
      </c>
      <c r="O51" s="27">
        <f t="shared" si="16"/>
        <v>-51.014744262907556</v>
      </c>
    </row>
    <row r="52" spans="1:16" x14ac:dyDescent="0.2">
      <c r="A52" s="13" t="s">
        <v>48</v>
      </c>
      <c r="B52" s="17">
        <f t="shared" si="10"/>
        <v>46266</v>
      </c>
      <c r="C52" s="5">
        <v>0</v>
      </c>
      <c r="D52" s="6">
        <f t="shared" si="4"/>
        <v>39008.120000000003</v>
      </c>
      <c r="E52" s="6">
        <f t="shared" si="12"/>
        <v>2.9256090000000001</v>
      </c>
      <c r="F52" s="6">
        <f>SUM($D$8:D52)</f>
        <v>1676164.6400000011</v>
      </c>
      <c r="G52" s="6">
        <f t="shared" si="18"/>
        <v>60991.88</v>
      </c>
      <c r="H52" s="23">
        <f t="shared" si="13"/>
        <v>9.0081200000000028E-2</v>
      </c>
      <c r="I52" s="31">
        <f t="shared" si="14"/>
        <v>0.97693921279999996</v>
      </c>
      <c r="J52" s="16">
        <f t="shared" si="15"/>
        <v>239.15702645633203</v>
      </c>
      <c r="K52" s="24" t="s">
        <v>48</v>
      </c>
      <c r="L52" s="25">
        <f t="shared" si="6"/>
        <v>47392</v>
      </c>
      <c r="M52" s="26">
        <f t="shared" si="17"/>
        <v>800</v>
      </c>
      <c r="N52" s="27">
        <f t="shared" si="8"/>
        <v>-29859.861302007441</v>
      </c>
      <c r="O52" s="27">
        <f t="shared" si="16"/>
        <v>-49.76643550334574</v>
      </c>
    </row>
    <row r="53" spans="1:16" x14ac:dyDescent="0.2">
      <c r="A53" s="13" t="s">
        <v>49</v>
      </c>
      <c r="B53" s="17">
        <f t="shared" si="10"/>
        <v>46296</v>
      </c>
      <c r="C53" s="5">
        <v>0</v>
      </c>
      <c r="D53" s="6">
        <f t="shared" si="4"/>
        <v>39008.120000000003</v>
      </c>
      <c r="E53" s="6">
        <f t="shared" si="12"/>
        <v>3.2506766666666667</v>
      </c>
      <c r="F53" s="6">
        <f>SUM($D$8:D53)</f>
        <v>1715172.7600000012</v>
      </c>
      <c r="G53" s="6">
        <f t="shared" si="18"/>
        <v>60991.88</v>
      </c>
      <c r="H53" s="23">
        <f t="shared" si="13"/>
        <v>9.0081200000000028E-2</v>
      </c>
      <c r="I53" s="31">
        <f t="shared" si="14"/>
        <v>0.97693921279999996</v>
      </c>
      <c r="J53" s="16">
        <f t="shared" si="15"/>
        <v>243.5391762937364</v>
      </c>
      <c r="K53" s="24" t="s">
        <v>49</v>
      </c>
      <c r="L53" s="25">
        <f t="shared" si="6"/>
        <v>47423</v>
      </c>
      <c r="M53" s="26">
        <f t="shared" si="17"/>
        <v>800</v>
      </c>
      <c r="N53" s="27">
        <f t="shared" si="8"/>
        <v>-29109.627737510786</v>
      </c>
      <c r="O53" s="27">
        <f t="shared" si="16"/>
        <v>-48.516046229184646</v>
      </c>
    </row>
    <row r="54" spans="1:16" x14ac:dyDescent="0.2">
      <c r="A54" s="13" t="s">
        <v>50</v>
      </c>
      <c r="B54" s="17">
        <f t="shared" si="10"/>
        <v>46327</v>
      </c>
      <c r="C54" s="5">
        <v>0</v>
      </c>
      <c r="D54" s="6">
        <f t="shared" si="4"/>
        <v>39008.120000000003</v>
      </c>
      <c r="E54" s="6">
        <f t="shared" si="12"/>
        <v>3.5757443333333332</v>
      </c>
      <c r="F54" s="6">
        <f>SUM($D$8:D54)</f>
        <v>1754180.8800000013</v>
      </c>
      <c r="G54" s="6">
        <f t="shared" si="18"/>
        <v>60991.88</v>
      </c>
      <c r="H54" s="23">
        <f t="shared" si="13"/>
        <v>9.0081200000000028E-2</v>
      </c>
      <c r="I54" s="31">
        <f t="shared" si="14"/>
        <v>0.97693921279999996</v>
      </c>
      <c r="J54" s="16">
        <f t="shared" si="15"/>
        <v>247.89856442720045</v>
      </c>
      <c r="K54" s="24" t="s">
        <v>50</v>
      </c>
      <c r="L54" s="25">
        <f t="shared" si="6"/>
        <v>47453</v>
      </c>
      <c r="M54" s="26">
        <f t="shared" si="17"/>
        <v>800</v>
      </c>
      <c r="N54" s="27">
        <f t="shared" si="8"/>
        <v>-28358.143783739972</v>
      </c>
      <c r="O54" s="27">
        <f t="shared" si="16"/>
        <v>-47.263572972899958</v>
      </c>
    </row>
    <row r="55" spans="1:16" x14ac:dyDescent="0.2">
      <c r="A55" s="13" t="s">
        <v>51</v>
      </c>
      <c r="B55" s="17">
        <f t="shared" si="10"/>
        <v>46357</v>
      </c>
      <c r="C55" s="5">
        <v>0</v>
      </c>
      <c r="D55" s="6">
        <f t="shared" si="4"/>
        <v>39008.120000000003</v>
      </c>
      <c r="E55" s="6">
        <f t="shared" si="12"/>
        <v>3.9008119999999997</v>
      </c>
      <c r="F55" s="6">
        <f>SUM($D$8:D55)</f>
        <v>1793189.0000000014</v>
      </c>
      <c r="G55" s="6">
        <f t="shared" si="18"/>
        <v>60991.88</v>
      </c>
      <c r="H55" s="23">
        <f t="shared" si="13"/>
        <v>9.0081200000000028E-2</v>
      </c>
      <c r="I55" s="31">
        <f t="shared" si="14"/>
        <v>0.97693921279999996</v>
      </c>
      <c r="J55" s="16">
        <f t="shared" si="15"/>
        <v>252.23536774014764</v>
      </c>
      <c r="K55" s="24" t="s">
        <v>51</v>
      </c>
      <c r="L55" s="25">
        <f t="shared" si="6"/>
        <v>47484</v>
      </c>
      <c r="M55" s="26">
        <f t="shared" si="17"/>
        <v>800</v>
      </c>
      <c r="N55" s="27">
        <f t="shared" si="8"/>
        <v>-27605.407356712873</v>
      </c>
      <c r="O55" s="27">
        <f t="shared" si="16"/>
        <v>-46.009012261188126</v>
      </c>
    </row>
    <row r="56" spans="1:16" x14ac:dyDescent="0.2">
      <c r="A56" s="13" t="s">
        <v>52</v>
      </c>
      <c r="B56" s="17">
        <f t="shared" si="10"/>
        <v>46388</v>
      </c>
      <c r="C56" s="5">
        <v>0</v>
      </c>
      <c r="D56" s="6">
        <f t="shared" si="4"/>
        <v>39010.990000000005</v>
      </c>
      <c r="E56" s="6">
        <f t="shared" si="12"/>
        <v>0.32509158333333338</v>
      </c>
      <c r="F56" s="6">
        <f>SUM($D$8:D56)</f>
        <v>1832199.9900000014</v>
      </c>
      <c r="G56" s="6">
        <f t="shared" si="18"/>
        <v>60989.009999999995</v>
      </c>
      <c r="H56" s="23">
        <f t="shared" si="13"/>
        <v>9.0109900000000076E-2</v>
      </c>
      <c r="I56" s="31">
        <f t="shared" si="14"/>
        <v>0.9769318656</v>
      </c>
      <c r="J56" s="16">
        <f t="shared" si="15"/>
        <v>256.56973275039815</v>
      </c>
      <c r="K56" s="24" t="s">
        <v>52</v>
      </c>
      <c r="L56" s="25">
        <f t="shared" si="6"/>
        <v>47515</v>
      </c>
      <c r="M56" s="26">
        <f t="shared" si="17"/>
        <v>800</v>
      </c>
      <c r="N56" s="27">
        <f t="shared" si="8"/>
        <v>-26851.41636897406</v>
      </c>
      <c r="O56" s="27">
        <f t="shared" si="16"/>
        <v>-44.752360614956764</v>
      </c>
    </row>
    <row r="57" spans="1:16" x14ac:dyDescent="0.2">
      <c r="A57" s="13" t="s">
        <v>53</v>
      </c>
      <c r="B57" s="17">
        <f t="shared" si="10"/>
        <v>46419</v>
      </c>
      <c r="C57" s="5">
        <v>0</v>
      </c>
      <c r="D57" s="6">
        <f t="shared" si="4"/>
        <v>39010.990000000005</v>
      </c>
      <c r="E57" s="6">
        <f t="shared" si="12"/>
        <v>0.65018316666666676</v>
      </c>
      <c r="F57" s="6">
        <f>SUM($D$8:D57)</f>
        <v>1871210.9800000014</v>
      </c>
      <c r="G57" s="6">
        <f t="shared" si="18"/>
        <v>60989.009999999995</v>
      </c>
      <c r="H57" s="23">
        <f t="shared" si="13"/>
        <v>9.0109900000000076E-2</v>
      </c>
      <c r="I57" s="31">
        <f t="shared" si="14"/>
        <v>0.9769318656</v>
      </c>
      <c r="J57" s="16">
        <f t="shared" si="15"/>
        <v>260.86252535800844</v>
      </c>
      <c r="K57" s="24" t="s">
        <v>53</v>
      </c>
      <c r="L57" s="25">
        <f t="shared" si="6"/>
        <v>47543</v>
      </c>
      <c r="M57" s="26">
        <f t="shared" si="17"/>
        <v>800</v>
      </c>
      <c r="N57" s="27">
        <f t="shared" si="8"/>
        <v>-26096.168729589015</v>
      </c>
      <c r="O57" s="27">
        <f t="shared" si="16"/>
        <v>-43.493614549315026</v>
      </c>
    </row>
    <row r="58" spans="1:16" x14ac:dyDescent="0.2">
      <c r="A58" s="13" t="s">
        <v>54</v>
      </c>
      <c r="B58" s="17">
        <f t="shared" si="10"/>
        <v>46447</v>
      </c>
      <c r="C58" s="5">
        <v>0</v>
      </c>
      <c r="D58" s="6">
        <f t="shared" si="4"/>
        <v>39010.990000000005</v>
      </c>
      <c r="E58" s="6">
        <f t="shared" si="12"/>
        <v>0.97527475000000008</v>
      </c>
      <c r="F58" s="6">
        <f>SUM($D$8:D58)</f>
        <v>1910221.9700000014</v>
      </c>
      <c r="G58" s="6">
        <f t="shared" si="18"/>
        <v>60989.009999999995</v>
      </c>
      <c r="H58" s="23">
        <f t="shared" si="13"/>
        <v>9.0109900000000076E-2</v>
      </c>
      <c r="I58" s="31">
        <f t="shared" si="14"/>
        <v>0.9769318656</v>
      </c>
      <c r="J58" s="16">
        <f t="shared" si="15"/>
        <v>265.13324713469325</v>
      </c>
      <c r="K58" s="24" t="s">
        <v>54</v>
      </c>
      <c r="L58" s="25">
        <f t="shared" si="6"/>
        <v>47574</v>
      </c>
      <c r="M58" s="26">
        <f t="shared" si="17"/>
        <v>800</v>
      </c>
      <c r="N58" s="27">
        <f t="shared" si="8"/>
        <v>-25339.662344138331</v>
      </c>
      <c r="O58" s="27">
        <f t="shared" si="16"/>
        <v>-42.23277057356389</v>
      </c>
      <c r="P58" s="1"/>
    </row>
    <row r="59" spans="1:16" x14ac:dyDescent="0.2">
      <c r="A59" s="13" t="s">
        <v>55</v>
      </c>
      <c r="B59" s="17">
        <f t="shared" si="10"/>
        <v>46478</v>
      </c>
      <c r="C59" s="5">
        <v>0</v>
      </c>
      <c r="D59" s="6">
        <f t="shared" si="4"/>
        <v>39010.990000000005</v>
      </c>
      <c r="E59" s="6">
        <f t="shared" si="12"/>
        <v>1.3003663333333335</v>
      </c>
      <c r="F59" s="6">
        <f>SUM($D$8:D59)</f>
        <v>1949232.9600000014</v>
      </c>
      <c r="G59" s="6">
        <f t="shared" si="18"/>
        <v>60989.009999999995</v>
      </c>
      <c r="H59" s="23">
        <f t="shared" si="13"/>
        <v>9.0109900000000076E-2</v>
      </c>
      <c r="I59" s="31">
        <f t="shared" si="14"/>
        <v>0.9769318656</v>
      </c>
      <c r="J59" s="16">
        <f t="shared" si="15"/>
        <v>269.38206785544412</v>
      </c>
      <c r="K59" s="24" t="s">
        <v>55</v>
      </c>
      <c r="L59" s="25">
        <f t="shared" si="6"/>
        <v>47604</v>
      </c>
      <c r="M59" s="26">
        <f t="shared" si="17"/>
        <v>800</v>
      </c>
      <c r="N59" s="27">
        <f t="shared" si="8"/>
        <v>-24581.895114711893</v>
      </c>
      <c r="O59" s="27">
        <f t="shared" si="16"/>
        <v>-40.969825191186487</v>
      </c>
      <c r="P59" s="1"/>
    </row>
    <row r="60" spans="1:16" x14ac:dyDescent="0.2">
      <c r="A60" s="13" t="s">
        <v>56</v>
      </c>
      <c r="B60" s="17">
        <f t="shared" si="10"/>
        <v>46508</v>
      </c>
      <c r="C60" s="5">
        <v>0</v>
      </c>
      <c r="D60" s="6">
        <f t="shared" si="4"/>
        <v>39010.990000000005</v>
      </c>
      <c r="E60" s="6">
        <f t="shared" si="12"/>
        <v>1.6254579166666669</v>
      </c>
      <c r="F60" s="6">
        <f>SUM($D$8:D60)</f>
        <v>1988243.9500000014</v>
      </c>
      <c r="G60" s="6">
        <f t="shared" si="18"/>
        <v>60989.009999999995</v>
      </c>
      <c r="H60" s="23">
        <f t="shared" si="13"/>
        <v>9.0109900000000076E-2</v>
      </c>
      <c r="I60" s="31">
        <f t="shared" si="14"/>
        <v>0.9769318656</v>
      </c>
      <c r="J60" s="16">
        <f t="shared" si="15"/>
        <v>273.60915555843076</v>
      </c>
      <c r="K60" s="24" t="s">
        <v>56</v>
      </c>
      <c r="L60" s="25">
        <f t="shared" si="6"/>
        <v>47635</v>
      </c>
      <c r="M60" s="26">
        <f t="shared" si="17"/>
        <v>800</v>
      </c>
      <c r="N60" s="27">
        <f t="shared" si="8"/>
        <v>-23822.86493990308</v>
      </c>
      <c r="O60" s="27">
        <f t="shared" si="16"/>
        <v>-39.704774899838469</v>
      </c>
      <c r="P60" s="1"/>
    </row>
    <row r="61" spans="1:16" x14ac:dyDescent="0.2">
      <c r="A61" s="13" t="s">
        <v>57</v>
      </c>
      <c r="B61" s="17">
        <f t="shared" si="10"/>
        <v>46539</v>
      </c>
      <c r="C61" s="5">
        <v>0</v>
      </c>
      <c r="D61" s="6">
        <f t="shared" si="4"/>
        <v>39010.990000000005</v>
      </c>
      <c r="E61" s="6">
        <f t="shared" si="12"/>
        <v>1.9505495000000004</v>
      </c>
      <c r="F61" s="6">
        <f>SUM($D$8:D61)</f>
        <v>2027254.9400000013</v>
      </c>
      <c r="G61" s="6">
        <f t="shared" si="18"/>
        <v>60989.009999999995</v>
      </c>
      <c r="H61" s="23">
        <f t="shared" si="13"/>
        <v>9.0109900000000076E-2</v>
      </c>
      <c r="I61" s="31">
        <f t="shared" si="14"/>
        <v>0.9769318656</v>
      </c>
      <c r="J61" s="16">
        <f t="shared" si="15"/>
        <v>277.8146765671537</v>
      </c>
      <c r="K61" s="24" t="s">
        <v>57</v>
      </c>
      <c r="L61" s="25">
        <f t="shared" si="6"/>
        <v>47665</v>
      </c>
      <c r="M61" s="26">
        <f t="shared" si="17"/>
        <v>800</v>
      </c>
      <c r="N61" s="27">
        <f t="shared" si="8"/>
        <v>-23062.569714802918</v>
      </c>
      <c r="O61" s="27">
        <f t="shared" si="16"/>
        <v>-38.437616191338201</v>
      </c>
      <c r="P61" s="1"/>
    </row>
    <row r="62" spans="1:16" x14ac:dyDescent="0.2">
      <c r="A62" s="13" t="s">
        <v>58</v>
      </c>
      <c r="B62" s="17">
        <f t="shared" si="10"/>
        <v>46569</v>
      </c>
      <c r="C62" s="5">
        <v>0</v>
      </c>
      <c r="D62" s="6">
        <f t="shared" si="4"/>
        <v>39010.990000000005</v>
      </c>
      <c r="E62" s="6">
        <f t="shared" si="12"/>
        <v>2.2756410833333338</v>
      </c>
      <c r="F62" s="6">
        <f>SUM($D$8:D62)</f>
        <v>2066265.9300000013</v>
      </c>
      <c r="G62" s="6">
        <f t="shared" si="18"/>
        <v>60989.009999999995</v>
      </c>
      <c r="H62" s="23">
        <f t="shared" si="13"/>
        <v>9.0109900000000076E-2</v>
      </c>
      <c r="I62" s="31">
        <f t="shared" si="14"/>
        <v>0.9769318656</v>
      </c>
      <c r="J62" s="16">
        <f t="shared" si="15"/>
        <v>281.99879551225973</v>
      </c>
      <c r="K62" s="24" t="s">
        <v>58</v>
      </c>
      <c r="L62" s="25">
        <f t="shared" si="6"/>
        <v>47696</v>
      </c>
      <c r="M62" s="26">
        <f t="shared" si="17"/>
        <v>800</v>
      </c>
      <c r="N62" s="27">
        <f t="shared" si="8"/>
        <v>-22301.007330994256</v>
      </c>
      <c r="O62" s="27">
        <f t="shared" si="16"/>
        <v>-37.16834555165709</v>
      </c>
      <c r="P62" s="1"/>
    </row>
    <row r="63" spans="1:16" x14ac:dyDescent="0.2">
      <c r="A63" s="13" t="s">
        <v>59</v>
      </c>
      <c r="B63" s="17">
        <f t="shared" si="10"/>
        <v>46600</v>
      </c>
      <c r="C63" s="5">
        <v>0</v>
      </c>
      <c r="D63" s="6">
        <f t="shared" si="4"/>
        <v>39010.990000000005</v>
      </c>
      <c r="E63" s="6">
        <f t="shared" si="12"/>
        <v>2.600732666666667</v>
      </c>
      <c r="F63" s="6">
        <f>SUM($D$8:D63)</f>
        <v>2105276.9200000013</v>
      </c>
      <c r="G63" s="6">
        <f t="shared" si="18"/>
        <v>60989.009999999995</v>
      </c>
      <c r="H63" s="23">
        <f t="shared" si="13"/>
        <v>9.0109900000000076E-2</v>
      </c>
      <c r="I63" s="31">
        <f t="shared" si="14"/>
        <v>0.9769318656</v>
      </c>
      <c r="J63" s="16">
        <f t="shared" si="15"/>
        <v>286.16167535302475</v>
      </c>
      <c r="K63" s="24" t="s">
        <v>59</v>
      </c>
      <c r="L63" s="25">
        <f t="shared" si="6"/>
        <v>47727</v>
      </c>
      <c r="M63" s="26">
        <f t="shared" si="17"/>
        <v>800</v>
      </c>
      <c r="N63" s="27">
        <f t="shared" si="8"/>
        <v>-21538.175676545914</v>
      </c>
      <c r="O63" s="27">
        <f t="shared" si="16"/>
        <v>-35.896959460909862</v>
      </c>
      <c r="P63" s="1"/>
    </row>
    <row r="64" spans="1:16" x14ac:dyDescent="0.2">
      <c r="A64" s="13" t="s">
        <v>60</v>
      </c>
      <c r="B64" s="17">
        <f t="shared" si="10"/>
        <v>46631</v>
      </c>
      <c r="C64" s="5">
        <v>0</v>
      </c>
      <c r="D64" s="6">
        <f t="shared" si="4"/>
        <v>39010.990000000005</v>
      </c>
      <c r="E64" s="6">
        <f t="shared" si="12"/>
        <v>2.9258242500000002</v>
      </c>
      <c r="F64" s="6">
        <f>SUM($D$8:D64)</f>
        <v>2144287.9100000015</v>
      </c>
      <c r="G64" s="6">
        <f t="shared" si="18"/>
        <v>60989.009999999995</v>
      </c>
      <c r="H64" s="23">
        <f t="shared" si="13"/>
        <v>9.0109900000000076E-2</v>
      </c>
      <c r="I64" s="31">
        <f t="shared" si="14"/>
        <v>0.9769318656</v>
      </c>
      <c r="J64" s="16">
        <f t="shared" si="15"/>
        <v>290.30347739851021</v>
      </c>
      <c r="K64" s="24" t="s">
        <v>60</v>
      </c>
      <c r="L64" s="25">
        <f t="shared" si="6"/>
        <v>47757</v>
      </c>
      <c r="M64" s="26">
        <f t="shared" si="17"/>
        <v>800</v>
      </c>
      <c r="N64" s="27">
        <f t="shared" si="8"/>
        <v>-20774.072636006826</v>
      </c>
      <c r="O64" s="27">
        <f t="shared" si="16"/>
        <v>-34.623454393344709</v>
      </c>
      <c r="P64" s="1"/>
    </row>
    <row r="65" spans="1:16" x14ac:dyDescent="0.2">
      <c r="A65" s="13" t="s">
        <v>61</v>
      </c>
      <c r="B65" s="17">
        <f t="shared" si="10"/>
        <v>46661</v>
      </c>
      <c r="C65" s="5">
        <v>0</v>
      </c>
      <c r="D65" s="6">
        <f t="shared" si="4"/>
        <v>39010.990000000005</v>
      </c>
      <c r="E65" s="6">
        <f t="shared" si="12"/>
        <v>3.2509158333333334</v>
      </c>
      <c r="F65" s="6">
        <f>SUM($D$8:D65)</f>
        <v>2183298.9000000018</v>
      </c>
      <c r="G65" s="6">
        <f t="shared" si="18"/>
        <v>60989.009999999995</v>
      </c>
      <c r="H65" s="23">
        <f t="shared" si="13"/>
        <v>9.0109900000000076E-2</v>
      </c>
      <c r="I65" s="31">
        <f t="shared" si="14"/>
        <v>0.9769318656</v>
      </c>
      <c r="J65" s="16">
        <f t="shared" si="15"/>
        <v>294.42436132839896</v>
      </c>
      <c r="K65" s="24" t="s">
        <v>61</v>
      </c>
      <c r="L65" s="25">
        <f t="shared" si="6"/>
        <v>47788</v>
      </c>
      <c r="M65" s="26">
        <f t="shared" si="17"/>
        <v>800</v>
      </c>
      <c r="N65" s="27">
        <f t="shared" si="8"/>
        <v>-20008.696090400172</v>
      </c>
      <c r="O65" s="27">
        <f t="shared" si="16"/>
        <v>-33.347826817333619</v>
      </c>
      <c r="P65" s="1"/>
    </row>
    <row r="66" spans="1:16" x14ac:dyDescent="0.2">
      <c r="A66" s="13" t="s">
        <v>62</v>
      </c>
      <c r="B66" s="17">
        <f t="shared" si="10"/>
        <v>46692</v>
      </c>
      <c r="C66" s="5">
        <v>0</v>
      </c>
      <c r="D66" s="6">
        <f t="shared" si="4"/>
        <v>39010.990000000005</v>
      </c>
      <c r="E66" s="6">
        <f t="shared" si="12"/>
        <v>3.5760074166666667</v>
      </c>
      <c r="F66" s="6">
        <f>SUM($D$8:D66)</f>
        <v>2222309.890000002</v>
      </c>
      <c r="G66" s="6">
        <f t="shared" si="18"/>
        <v>60989.009999999995</v>
      </c>
      <c r="H66" s="23">
        <f t="shared" si="13"/>
        <v>9.0109900000000076E-2</v>
      </c>
      <c r="I66" s="31">
        <f t="shared" si="14"/>
        <v>0.9769318656</v>
      </c>
      <c r="J66" s="16">
        <f t="shared" si="15"/>
        <v>298.52448521351658</v>
      </c>
      <c r="K66" s="24" t="s">
        <v>62</v>
      </c>
      <c r="L66" s="25">
        <f t="shared" si="6"/>
        <v>47818</v>
      </c>
      <c r="M66" s="26">
        <f t="shared" si="17"/>
        <v>800</v>
      </c>
      <c r="N66" s="27">
        <f t="shared" si="8"/>
        <v>-19242.043917217507</v>
      </c>
      <c r="O66" s="27">
        <f t="shared" si="16"/>
        <v>-32.070073195362511</v>
      </c>
      <c r="P66" s="1"/>
    </row>
    <row r="67" spans="1:16" x14ac:dyDescent="0.2">
      <c r="A67" s="13" t="s">
        <v>63</v>
      </c>
      <c r="B67" s="17">
        <f t="shared" si="10"/>
        <v>46722</v>
      </c>
      <c r="C67" s="5">
        <v>0</v>
      </c>
      <c r="D67" s="6">
        <f t="shared" si="4"/>
        <v>39010.990000000005</v>
      </c>
      <c r="E67" s="6">
        <f t="shared" si="12"/>
        <v>3.9010989999999999</v>
      </c>
      <c r="F67" s="6">
        <f>SUM($D$8:D67)</f>
        <v>2261320.8800000022</v>
      </c>
      <c r="G67" s="6">
        <f t="shared" si="18"/>
        <v>60989.009999999995</v>
      </c>
      <c r="H67" s="23">
        <f t="shared" si="13"/>
        <v>9.0109900000000076E-2</v>
      </c>
      <c r="I67" s="31">
        <f t="shared" si="14"/>
        <v>0.9769318656</v>
      </c>
      <c r="J67" s="16">
        <f t="shared" si="15"/>
        <v>302.60400553604268</v>
      </c>
      <c r="K67" s="24" t="s">
        <v>63</v>
      </c>
      <c r="L67" s="25">
        <f t="shared" si="6"/>
        <v>47849</v>
      </c>
      <c r="M67" s="26">
        <f t="shared" si="17"/>
        <v>800</v>
      </c>
      <c r="N67" s="27">
        <f t="shared" si="8"/>
        <v>-18474.113990412869</v>
      </c>
      <c r="O67" s="27">
        <f t="shared" si="16"/>
        <v>-30.790189984021449</v>
      </c>
      <c r="P67" s="1"/>
    </row>
    <row r="68" spans="1:16" x14ac:dyDescent="0.2">
      <c r="A68" s="13" t="s">
        <v>64</v>
      </c>
      <c r="B68" s="17">
        <f t="shared" si="10"/>
        <v>46753</v>
      </c>
      <c r="C68" s="5">
        <v>0</v>
      </c>
      <c r="D68" s="6">
        <f t="shared" si="4"/>
        <v>39013.860000000008</v>
      </c>
      <c r="E68" s="6">
        <f t="shared" si="12"/>
        <v>0.32511550000000006</v>
      </c>
      <c r="F68" s="6">
        <f>SUM($D$8:D68)</f>
        <v>2300334.7400000021</v>
      </c>
      <c r="G68" s="6">
        <f t="shared" si="18"/>
        <v>60986.139999999992</v>
      </c>
      <c r="H68" s="23">
        <f t="shared" si="13"/>
        <v>9.0138600000000069E-2</v>
      </c>
      <c r="I68" s="31">
        <f t="shared" si="14"/>
        <v>0.97692451839999994</v>
      </c>
      <c r="J68" s="16">
        <f t="shared" si="15"/>
        <v>306.68673603830956</v>
      </c>
      <c r="K68" s="24" t="s">
        <v>64</v>
      </c>
      <c r="L68" s="25">
        <f t="shared" si="6"/>
        <v>47880</v>
      </c>
      <c r="M68" s="26">
        <f t="shared" si="17"/>
        <v>800</v>
      </c>
      <c r="N68" s="27">
        <f t="shared" si="8"/>
        <v>-17704.90418039689</v>
      </c>
      <c r="O68" s="27">
        <f t="shared" si="16"/>
        <v>-29.508173633994819</v>
      </c>
      <c r="P68" s="1"/>
    </row>
    <row r="69" spans="1:16" x14ac:dyDescent="0.2">
      <c r="A69" s="13" t="s">
        <v>65</v>
      </c>
      <c r="B69" s="17">
        <f t="shared" si="10"/>
        <v>46784</v>
      </c>
      <c r="C69" s="5">
        <v>0</v>
      </c>
      <c r="D69" s="6">
        <f t="shared" si="4"/>
        <v>39013.860000000008</v>
      </c>
      <c r="E69" s="6">
        <f t="shared" si="12"/>
        <v>0.65023100000000011</v>
      </c>
      <c r="F69" s="6">
        <f>SUM($D$8:D69)</f>
        <v>2339348.600000002</v>
      </c>
      <c r="G69" s="6">
        <f t="shared" si="18"/>
        <v>60986.139999999992</v>
      </c>
      <c r="H69" s="23">
        <f t="shared" si="13"/>
        <v>9.0138600000000069E-2</v>
      </c>
      <c r="I69" s="31">
        <f t="shared" si="14"/>
        <v>0.97692451839999994</v>
      </c>
      <c r="J69" s="16">
        <f t="shared" si="15"/>
        <v>310.72610052040727</v>
      </c>
      <c r="K69" s="24" t="s">
        <v>65</v>
      </c>
      <c r="L69" s="25">
        <f t="shared" si="6"/>
        <v>47908</v>
      </c>
      <c r="M69" s="26">
        <f t="shared" si="17"/>
        <v>800</v>
      </c>
      <c r="N69" s="27">
        <f t="shared" si="8"/>
        <v>-16934.412354030886</v>
      </c>
      <c r="O69" s="27">
        <f t="shared" si="16"/>
        <v>-28.224020590051477</v>
      </c>
      <c r="P69" s="1"/>
    </row>
    <row r="70" spans="1:16" x14ac:dyDescent="0.2">
      <c r="A70" s="13" t="s">
        <v>66</v>
      </c>
      <c r="B70" s="17">
        <f t="shared" si="10"/>
        <v>46813</v>
      </c>
      <c r="C70" s="5">
        <v>0</v>
      </c>
      <c r="D70" s="6">
        <f t="shared" si="4"/>
        <v>39013.860000000008</v>
      </c>
      <c r="E70" s="6">
        <f t="shared" si="12"/>
        <v>0.97534650000000012</v>
      </c>
      <c r="F70" s="6">
        <f>SUM($D$8:D70)</f>
        <v>2378362.4600000018</v>
      </c>
      <c r="G70" s="6">
        <f t="shared" si="18"/>
        <v>60986.139999999992</v>
      </c>
      <c r="H70" s="23">
        <f t="shared" si="13"/>
        <v>9.0138600000000069E-2</v>
      </c>
      <c r="I70" s="31">
        <f t="shared" si="14"/>
        <v>0.97692451839999994</v>
      </c>
      <c r="J70" s="16">
        <f t="shared" si="15"/>
        <v>314.74531634398699</v>
      </c>
      <c r="K70" s="24" t="s">
        <v>66</v>
      </c>
      <c r="L70" s="25">
        <f t="shared" si="6"/>
        <v>47939</v>
      </c>
      <c r="M70" s="26">
        <f t="shared" si="17"/>
        <v>800</v>
      </c>
      <c r="N70" s="27">
        <f t="shared" si="8"/>
        <v>-16162.636374620937</v>
      </c>
      <c r="O70" s="27">
        <f t="shared" si="16"/>
        <v>-26.937727291034893</v>
      </c>
      <c r="P70" s="1"/>
    </row>
    <row r="71" spans="1:16" x14ac:dyDescent="0.2">
      <c r="A71" s="13" t="s">
        <v>67</v>
      </c>
      <c r="B71" s="17">
        <f t="shared" si="10"/>
        <v>46844</v>
      </c>
      <c r="C71" s="5">
        <v>0</v>
      </c>
      <c r="D71" s="6">
        <f t="shared" si="4"/>
        <v>39013.860000000008</v>
      </c>
      <c r="E71" s="6">
        <f t="shared" si="12"/>
        <v>1.3004620000000002</v>
      </c>
      <c r="F71" s="6">
        <f>SUM($D$8:D71)</f>
        <v>2417376.3200000017</v>
      </c>
      <c r="G71" s="6">
        <f t="shared" si="18"/>
        <v>60986.139999999992</v>
      </c>
      <c r="H71" s="23">
        <f t="shared" si="13"/>
        <v>9.0138600000000069E-2</v>
      </c>
      <c r="I71" s="31">
        <f t="shared" si="14"/>
        <v>0.97692451839999994</v>
      </c>
      <c r="J71" s="16">
        <f t="shared" si="15"/>
        <v>318.74453388856762</v>
      </c>
      <c r="K71" s="24" t="s">
        <v>67</v>
      </c>
      <c r="L71" s="25">
        <f t="shared" si="6"/>
        <v>47969</v>
      </c>
      <c r="M71" s="26">
        <f t="shared" si="17"/>
        <v>800</v>
      </c>
      <c r="N71" s="27">
        <f t="shared" si="8"/>
        <v>-15389.574101911972</v>
      </c>
      <c r="O71" s="27">
        <f t="shared" si="16"/>
        <v>-25.649290169853288</v>
      </c>
      <c r="P71" s="1"/>
    </row>
    <row r="72" spans="1:16" x14ac:dyDescent="0.2">
      <c r="A72" s="13" t="s">
        <v>68</v>
      </c>
      <c r="B72" s="17">
        <f t="shared" si="10"/>
        <v>46874</v>
      </c>
      <c r="C72" s="5">
        <v>0</v>
      </c>
      <c r="D72" s="6">
        <f t="shared" si="4"/>
        <v>39013.860000000008</v>
      </c>
      <c r="E72" s="6">
        <f t="shared" si="12"/>
        <v>1.6255775000000003</v>
      </c>
      <c r="F72" s="6">
        <f>SUM($D$8:D72)</f>
        <v>2456390.1800000016</v>
      </c>
      <c r="G72" s="6">
        <f t="shared" si="18"/>
        <v>60986.139999999992</v>
      </c>
      <c r="H72" s="23">
        <f t="shared" si="13"/>
        <v>9.0138600000000069E-2</v>
      </c>
      <c r="I72" s="31">
        <f t="shared" si="14"/>
        <v>0.97692451839999994</v>
      </c>
      <c r="J72" s="16">
        <f t="shared" si="15"/>
        <v>322.72390204090493</v>
      </c>
      <c r="K72" s="24" t="s">
        <v>68</v>
      </c>
      <c r="L72" s="25">
        <f t="shared" si="6"/>
        <v>48000</v>
      </c>
      <c r="M72" s="26">
        <f t="shared" si="17"/>
        <v>800</v>
      </c>
      <c r="N72" s="27">
        <f t="shared" si="8"/>
        <v>-14615.223392081825</v>
      </c>
      <c r="O72" s="27">
        <f t="shared" si="16"/>
        <v>-24.358705653469709</v>
      </c>
      <c r="P72" s="1"/>
    </row>
    <row r="73" spans="1:16" x14ac:dyDescent="0.2">
      <c r="A73" s="13" t="s">
        <v>69</v>
      </c>
      <c r="B73" s="17">
        <f t="shared" si="10"/>
        <v>46905</v>
      </c>
      <c r="C73" s="5">
        <v>0</v>
      </c>
      <c r="D73" s="6">
        <f t="shared" si="4"/>
        <v>39013.860000000008</v>
      </c>
      <c r="E73" s="6">
        <f t="shared" ref="E73:E104" si="19">MAX(0,IF(MONTH(B73)=1,0,E72)+(D73-C73)*$C$5*30/360+C73*$C$5*(30-DAY(B73))/360)</f>
        <v>1.9506930000000005</v>
      </c>
      <c r="F73" s="6">
        <f>SUM($D$8:D73)</f>
        <v>2495404.0400000014</v>
      </c>
      <c r="G73" s="6">
        <f t="shared" si="18"/>
        <v>60986.139999999992</v>
      </c>
      <c r="H73" s="23">
        <f t="shared" ref="H73:H104" si="20">D73/$C$2-$H$3</f>
        <v>9.0138600000000069E-2</v>
      </c>
      <c r="I73" s="31">
        <f t="shared" ref="I73:I104" si="21">1-64*($M$5-0.004*$C$2)/$C$2*H73</f>
        <v>0.97692451839999994</v>
      </c>
      <c r="J73" s="16">
        <f t="shared" ref="J73:J104" si="22">(200*$M$5*I73)/(G73/750+$H$2*G73*G73/(F73+3*G73))</f>
        <v>326.68356821346862</v>
      </c>
      <c r="K73" s="24" t="s">
        <v>69</v>
      </c>
      <c r="L73" s="25">
        <f t="shared" si="6"/>
        <v>48030</v>
      </c>
      <c r="M73" s="26">
        <f t="shared" si="17"/>
        <v>800</v>
      </c>
      <c r="N73" s="27">
        <f t="shared" si="8"/>
        <v>-13839.582097735294</v>
      </c>
      <c r="O73" s="27">
        <f t="shared" ref="O73:O104" si="23">N73*$M$6/12</f>
        <v>-23.065970162892157</v>
      </c>
      <c r="P73" s="1"/>
    </row>
    <row r="74" spans="1:16" x14ac:dyDescent="0.2">
      <c r="A74" s="13" t="s">
        <v>70</v>
      </c>
      <c r="B74" s="17">
        <f t="shared" si="10"/>
        <v>46935</v>
      </c>
      <c r="C74" s="5">
        <v>0</v>
      </c>
      <c r="D74" s="6">
        <f t="shared" ref="D74:D137" si="24">C74+D73+IF(MONTH(B74)=1,ROUND(E73*0.73625,2),0)</f>
        <v>39013.860000000008</v>
      </c>
      <c r="E74" s="6">
        <f t="shared" si="19"/>
        <v>2.2758085000000006</v>
      </c>
      <c r="F74" s="6">
        <f>SUM($D$8:D74)</f>
        <v>2534417.9000000013</v>
      </c>
      <c r="G74" s="6">
        <f t="shared" si="18"/>
        <v>60986.139999999992</v>
      </c>
      <c r="H74" s="23">
        <f t="shared" si="20"/>
        <v>9.0138600000000069E-2</v>
      </c>
      <c r="I74" s="31">
        <f t="shared" si="21"/>
        <v>0.97692451839999994</v>
      </c>
      <c r="J74" s="16">
        <f t="shared" si="22"/>
        <v>330.62367836264502</v>
      </c>
      <c r="K74" s="24" t="s">
        <v>70</v>
      </c>
      <c r="L74" s="25">
        <f t="shared" ref="L74:L137" si="25">DATE(YEAR(L73),MONTH(L73)+1,1)</f>
        <v>48061</v>
      </c>
      <c r="M74" s="26">
        <f t="shared" ref="M74:M105" si="26">MIN($M$5,-N73-O73)</f>
        <v>800</v>
      </c>
      <c r="N74" s="27">
        <f t="shared" ref="N74:N137" si="27">M74+N73+O73</f>
        <v>-13062.648067898186</v>
      </c>
      <c r="O74" s="27">
        <f t="shared" si="23"/>
        <v>-21.771080113163645</v>
      </c>
      <c r="P74" s="1"/>
    </row>
    <row r="75" spans="1:16" x14ac:dyDescent="0.2">
      <c r="A75" s="13" t="s">
        <v>71</v>
      </c>
      <c r="B75" s="17">
        <f t="shared" ref="B75:B138" si="28">DATE(YEAR(B74),MONTH(B74)+1,1)</f>
        <v>46966</v>
      </c>
      <c r="C75" s="5">
        <v>0</v>
      </c>
      <c r="D75" s="6">
        <f t="shared" si="24"/>
        <v>39013.860000000008</v>
      </c>
      <c r="E75" s="6">
        <f t="shared" si="19"/>
        <v>2.6009240000000005</v>
      </c>
      <c r="F75" s="6">
        <f>SUM($D$8:D75)</f>
        <v>2573431.7600000012</v>
      </c>
      <c r="G75" s="6">
        <f t="shared" ref="G75:G106" si="29">MAX($C$2-D75,50%*$C$2)</f>
        <v>60986.139999999992</v>
      </c>
      <c r="H75" s="23">
        <f t="shared" si="20"/>
        <v>9.0138600000000069E-2</v>
      </c>
      <c r="I75" s="31">
        <f t="shared" si="21"/>
        <v>0.97692451839999994</v>
      </c>
      <c r="J75" s="16">
        <f t="shared" si="22"/>
        <v>334.54437700667125</v>
      </c>
      <c r="K75" s="24" t="s">
        <v>71</v>
      </c>
      <c r="L75" s="25">
        <f t="shared" si="25"/>
        <v>48092</v>
      </c>
      <c r="M75" s="26">
        <f t="shared" si="26"/>
        <v>800</v>
      </c>
      <c r="N75" s="27">
        <f t="shared" si="27"/>
        <v>-12284.41914801135</v>
      </c>
      <c r="O75" s="27">
        <f t="shared" si="23"/>
        <v>-20.474031913352249</v>
      </c>
      <c r="P75" s="1"/>
    </row>
    <row r="76" spans="1:16" x14ac:dyDescent="0.2">
      <c r="A76" s="13" t="s">
        <v>72</v>
      </c>
      <c r="B76" s="17">
        <f t="shared" si="28"/>
        <v>46997</v>
      </c>
      <c r="C76" s="5">
        <v>0</v>
      </c>
      <c r="D76" s="6">
        <f t="shared" si="24"/>
        <v>39013.860000000008</v>
      </c>
      <c r="E76" s="6">
        <f t="shared" si="19"/>
        <v>2.9260395000000003</v>
      </c>
      <c r="F76" s="6">
        <f>SUM($D$8:D76)</f>
        <v>2612445.620000001</v>
      </c>
      <c r="G76" s="6">
        <f t="shared" si="29"/>
        <v>60986.139999999992</v>
      </c>
      <c r="H76" s="23">
        <f t="shared" si="20"/>
        <v>9.0138600000000069E-2</v>
      </c>
      <c r="I76" s="31">
        <f t="shared" si="21"/>
        <v>0.97692451839999994</v>
      </c>
      <c r="J76" s="16">
        <f t="shared" si="22"/>
        <v>338.44580724330496</v>
      </c>
      <c r="K76" s="24" t="s">
        <v>72</v>
      </c>
      <c r="L76" s="25">
        <f t="shared" si="25"/>
        <v>48122</v>
      </c>
      <c r="M76" s="26">
        <f t="shared" si="26"/>
        <v>800</v>
      </c>
      <c r="N76" s="27">
        <f t="shared" si="27"/>
        <v>-11504.893179924702</v>
      </c>
      <c r="O76" s="27">
        <f t="shared" si="23"/>
        <v>-19.17482196654117</v>
      </c>
      <c r="P76" s="1"/>
    </row>
    <row r="77" spans="1:16" x14ac:dyDescent="0.2">
      <c r="A77" s="13" t="s">
        <v>73</v>
      </c>
      <c r="B77" s="17">
        <f t="shared" si="28"/>
        <v>47027</v>
      </c>
      <c r="C77" s="5">
        <v>0</v>
      </c>
      <c r="D77" s="6">
        <f t="shared" si="24"/>
        <v>39013.860000000008</v>
      </c>
      <c r="E77" s="6">
        <f t="shared" si="19"/>
        <v>3.2511550000000002</v>
      </c>
      <c r="F77" s="6">
        <f>SUM($D$8:D77)</f>
        <v>2651459.4800000009</v>
      </c>
      <c r="G77" s="6">
        <f t="shared" si="29"/>
        <v>60986.139999999992</v>
      </c>
      <c r="H77" s="23">
        <f t="shared" si="20"/>
        <v>9.0138600000000069E-2</v>
      </c>
      <c r="I77" s="31">
        <f t="shared" si="21"/>
        <v>0.97692451839999994</v>
      </c>
      <c r="J77" s="16">
        <f t="shared" si="22"/>
        <v>342.32811076723368</v>
      </c>
      <c r="K77" s="24" t="s">
        <v>73</v>
      </c>
      <c r="L77" s="25">
        <f t="shared" si="25"/>
        <v>48153</v>
      </c>
      <c r="M77" s="26">
        <f t="shared" si="26"/>
        <v>800</v>
      </c>
      <c r="N77" s="27">
        <f t="shared" si="27"/>
        <v>-10724.068001891243</v>
      </c>
      <c r="O77" s="27">
        <f t="shared" si="23"/>
        <v>-17.873446669818737</v>
      </c>
      <c r="P77" s="1"/>
    </row>
    <row r="78" spans="1:16" x14ac:dyDescent="0.2">
      <c r="A78" s="13" t="s">
        <v>74</v>
      </c>
      <c r="B78" s="17">
        <f t="shared" si="28"/>
        <v>47058</v>
      </c>
      <c r="C78" s="5">
        <v>0</v>
      </c>
      <c r="D78" s="6">
        <f t="shared" si="24"/>
        <v>39013.860000000008</v>
      </c>
      <c r="E78" s="6">
        <f t="shared" si="19"/>
        <v>3.5762705000000001</v>
      </c>
      <c r="F78" s="6">
        <f>SUM($D$8:D78)</f>
        <v>2690473.3400000008</v>
      </c>
      <c r="G78" s="6">
        <f t="shared" si="29"/>
        <v>60986.139999999992</v>
      </c>
      <c r="H78" s="23">
        <f t="shared" si="20"/>
        <v>9.0138600000000069E-2</v>
      </c>
      <c r="I78" s="31">
        <f t="shared" si="21"/>
        <v>0.97692451839999994</v>
      </c>
      <c r="J78" s="16">
        <f t="shared" si="22"/>
        <v>346.19142788722951</v>
      </c>
      <c r="K78" s="24" t="s">
        <v>74</v>
      </c>
      <c r="L78" s="25">
        <f t="shared" si="25"/>
        <v>48183</v>
      </c>
      <c r="M78" s="26">
        <f t="shared" si="26"/>
        <v>800</v>
      </c>
      <c r="N78" s="27">
        <f t="shared" si="27"/>
        <v>-9941.9414485610614</v>
      </c>
      <c r="O78" s="27">
        <f t="shared" si="23"/>
        <v>-16.569902414268437</v>
      </c>
      <c r="P78" s="1"/>
    </row>
    <row r="79" spans="1:16" x14ac:dyDescent="0.2">
      <c r="A79" s="13" t="s">
        <v>75</v>
      </c>
      <c r="B79" s="17">
        <f t="shared" si="28"/>
        <v>47088</v>
      </c>
      <c r="C79" s="5">
        <v>0</v>
      </c>
      <c r="D79" s="6">
        <f t="shared" si="24"/>
        <v>39013.860000000008</v>
      </c>
      <c r="E79" s="6">
        <f t="shared" si="19"/>
        <v>3.901386</v>
      </c>
      <c r="F79" s="6">
        <f>SUM($D$8:D79)</f>
        <v>2729487.2000000007</v>
      </c>
      <c r="G79" s="6">
        <f t="shared" si="29"/>
        <v>60986.139999999992</v>
      </c>
      <c r="H79" s="23">
        <f t="shared" si="20"/>
        <v>9.0138600000000069E-2</v>
      </c>
      <c r="I79" s="31">
        <f t="shared" si="21"/>
        <v>0.97692451839999994</v>
      </c>
      <c r="J79" s="16">
        <f t="shared" si="22"/>
        <v>350.03589754305199</v>
      </c>
      <c r="K79" s="24" t="s">
        <v>75</v>
      </c>
      <c r="L79" s="25">
        <f t="shared" si="25"/>
        <v>48214</v>
      </c>
      <c r="M79" s="26">
        <f t="shared" si="26"/>
        <v>800</v>
      </c>
      <c r="N79" s="27">
        <f t="shared" si="27"/>
        <v>-9158.5113509753301</v>
      </c>
      <c r="O79" s="27">
        <f t="shared" si="23"/>
        <v>-15.264185584958883</v>
      </c>
      <c r="P79" s="1"/>
    </row>
    <row r="80" spans="1:16" x14ac:dyDescent="0.2">
      <c r="A80" s="13" t="s">
        <v>76</v>
      </c>
      <c r="B80" s="17">
        <f t="shared" si="28"/>
        <v>47119</v>
      </c>
      <c r="C80" s="5">
        <v>0</v>
      </c>
      <c r="D80" s="6">
        <f t="shared" si="24"/>
        <v>39016.73000000001</v>
      </c>
      <c r="E80" s="6">
        <f t="shared" si="19"/>
        <v>0.32513941666666674</v>
      </c>
      <c r="F80" s="6">
        <f>SUM($D$8:D80)</f>
        <v>2768503.9300000006</v>
      </c>
      <c r="G80" s="6">
        <f t="shared" si="29"/>
        <v>60983.26999999999</v>
      </c>
      <c r="H80" s="23">
        <f t="shared" si="20"/>
        <v>9.0167300000000117E-2</v>
      </c>
      <c r="I80" s="31">
        <f t="shared" si="21"/>
        <v>0.97691717119999999</v>
      </c>
      <c r="J80" s="16">
        <f t="shared" si="22"/>
        <v>353.88867602519093</v>
      </c>
      <c r="K80" s="24" t="s">
        <v>76</v>
      </c>
      <c r="L80" s="25">
        <f t="shared" si="25"/>
        <v>48245</v>
      </c>
      <c r="M80" s="26">
        <f t="shared" si="26"/>
        <v>800</v>
      </c>
      <c r="N80" s="27">
        <f t="shared" si="27"/>
        <v>-8373.7755365602898</v>
      </c>
      <c r="O80" s="27">
        <f t="shared" si="23"/>
        <v>-13.956292560933816</v>
      </c>
      <c r="P80" s="1"/>
    </row>
    <row r="81" spans="1:16" x14ac:dyDescent="0.2">
      <c r="A81" s="13" t="s">
        <v>77</v>
      </c>
      <c r="B81" s="17">
        <f t="shared" si="28"/>
        <v>47150</v>
      </c>
      <c r="C81" s="5">
        <v>0</v>
      </c>
      <c r="D81" s="6">
        <f t="shared" si="24"/>
        <v>39016.73000000001</v>
      </c>
      <c r="E81" s="6">
        <f t="shared" si="19"/>
        <v>0.65027883333333347</v>
      </c>
      <c r="F81" s="6">
        <f>SUM($D$8:D81)</f>
        <v>2807520.6600000006</v>
      </c>
      <c r="G81" s="6">
        <f t="shared" si="29"/>
        <v>60983.26999999999</v>
      </c>
      <c r="H81" s="23">
        <f t="shared" si="20"/>
        <v>9.0167300000000117E-2</v>
      </c>
      <c r="I81" s="31">
        <f t="shared" si="21"/>
        <v>0.97691717119999999</v>
      </c>
      <c r="J81" s="16">
        <f t="shared" si="22"/>
        <v>357.69640770610181</v>
      </c>
      <c r="K81" s="24" t="s">
        <v>77</v>
      </c>
      <c r="L81" s="25">
        <f t="shared" si="25"/>
        <v>48274</v>
      </c>
      <c r="M81" s="26">
        <f t="shared" si="26"/>
        <v>800</v>
      </c>
      <c r="N81" s="27">
        <f t="shared" si="27"/>
        <v>-7587.7318291212232</v>
      </c>
      <c r="O81" s="27">
        <f t="shared" si="23"/>
        <v>-12.646219715202038</v>
      </c>
      <c r="P81" s="1"/>
    </row>
    <row r="82" spans="1:16" x14ac:dyDescent="0.2">
      <c r="A82" s="13" t="s">
        <v>78</v>
      </c>
      <c r="B82" s="17">
        <f t="shared" si="28"/>
        <v>47178</v>
      </c>
      <c r="C82" s="5">
        <v>0</v>
      </c>
      <c r="D82" s="6">
        <f t="shared" si="24"/>
        <v>39016.73000000001</v>
      </c>
      <c r="E82" s="6">
        <f t="shared" si="19"/>
        <v>0.97541825000000015</v>
      </c>
      <c r="F82" s="6">
        <f>SUM($D$8:D82)</f>
        <v>2846537.3900000006</v>
      </c>
      <c r="G82" s="6">
        <f t="shared" si="29"/>
        <v>60983.26999999999</v>
      </c>
      <c r="H82" s="23">
        <f t="shared" si="20"/>
        <v>9.0167300000000117E-2</v>
      </c>
      <c r="I82" s="31">
        <f t="shared" si="21"/>
        <v>0.97691717119999999</v>
      </c>
      <c r="J82" s="16">
        <f t="shared" si="22"/>
        <v>361.48569598999228</v>
      </c>
      <c r="K82" s="24" t="s">
        <v>78</v>
      </c>
      <c r="L82" s="25">
        <f t="shared" si="25"/>
        <v>48305</v>
      </c>
      <c r="M82" s="26">
        <f t="shared" si="26"/>
        <v>800</v>
      </c>
      <c r="N82" s="27">
        <f t="shared" si="27"/>
        <v>-6800.3780488364255</v>
      </c>
      <c r="O82" s="27">
        <f t="shared" si="23"/>
        <v>-11.333963414727377</v>
      </c>
      <c r="P82" s="1"/>
    </row>
    <row r="83" spans="1:16" x14ac:dyDescent="0.2">
      <c r="A83" s="13" t="s">
        <v>79</v>
      </c>
      <c r="B83" s="17">
        <f t="shared" si="28"/>
        <v>47209</v>
      </c>
      <c r="C83" s="5">
        <v>0</v>
      </c>
      <c r="D83" s="6">
        <f t="shared" si="24"/>
        <v>39016.73000000001</v>
      </c>
      <c r="E83" s="6">
        <f t="shared" si="19"/>
        <v>1.3005576666666669</v>
      </c>
      <c r="F83" s="6">
        <f>SUM($D$8:D83)</f>
        <v>2885554.1200000006</v>
      </c>
      <c r="G83" s="6">
        <f t="shared" si="29"/>
        <v>60983.26999999999</v>
      </c>
      <c r="H83" s="23">
        <f t="shared" si="20"/>
        <v>9.0167300000000117E-2</v>
      </c>
      <c r="I83" s="31">
        <f t="shared" si="21"/>
        <v>0.97691717119999999</v>
      </c>
      <c r="J83" s="16">
        <f t="shared" si="22"/>
        <v>365.25667455372189</v>
      </c>
      <c r="K83" s="24" t="s">
        <v>79</v>
      </c>
      <c r="L83" s="25">
        <f t="shared" si="25"/>
        <v>48335</v>
      </c>
      <c r="M83" s="26">
        <f t="shared" si="26"/>
        <v>800</v>
      </c>
      <c r="N83" s="27">
        <f t="shared" si="27"/>
        <v>-6011.7120122511533</v>
      </c>
      <c r="O83" s="27">
        <f t="shared" si="23"/>
        <v>-10.019520020418589</v>
      </c>
      <c r="P83" s="1"/>
    </row>
    <row r="84" spans="1:16" x14ac:dyDescent="0.2">
      <c r="A84" s="13" t="s">
        <v>80</v>
      </c>
      <c r="B84" s="17">
        <f t="shared" si="28"/>
        <v>47239</v>
      </c>
      <c r="C84" s="5">
        <v>0</v>
      </c>
      <c r="D84" s="6">
        <f t="shared" si="24"/>
        <v>39016.73000000001</v>
      </c>
      <c r="E84" s="6">
        <f t="shared" si="19"/>
        <v>1.6256970833333337</v>
      </c>
      <c r="F84" s="6">
        <f>SUM($D$8:D84)</f>
        <v>2924570.8500000006</v>
      </c>
      <c r="G84" s="6">
        <f t="shared" si="29"/>
        <v>60983.26999999999</v>
      </c>
      <c r="H84" s="23">
        <f t="shared" si="20"/>
        <v>9.0167300000000117E-2</v>
      </c>
      <c r="I84" s="31">
        <f t="shared" si="21"/>
        <v>0.97691717119999999</v>
      </c>
      <c r="J84" s="16">
        <f t="shared" si="22"/>
        <v>369.00947578541889</v>
      </c>
      <c r="K84" s="24" t="s">
        <v>80</v>
      </c>
      <c r="L84" s="25">
        <f t="shared" si="25"/>
        <v>48366</v>
      </c>
      <c r="M84" s="26">
        <f t="shared" si="26"/>
        <v>800</v>
      </c>
      <c r="N84" s="27">
        <f t="shared" si="27"/>
        <v>-5221.7315322715722</v>
      </c>
      <c r="O84" s="27">
        <f t="shared" si="23"/>
        <v>-8.7028858871192867</v>
      </c>
      <c r="P84" s="1"/>
    </row>
    <row r="85" spans="1:16" x14ac:dyDescent="0.2">
      <c r="A85" s="13" t="s">
        <v>81</v>
      </c>
      <c r="B85" s="17">
        <f t="shared" si="28"/>
        <v>47270</v>
      </c>
      <c r="C85" s="5">
        <v>0</v>
      </c>
      <c r="D85" s="6">
        <f t="shared" si="24"/>
        <v>39016.73000000001</v>
      </c>
      <c r="E85" s="6">
        <f t="shared" si="19"/>
        <v>1.9508365000000005</v>
      </c>
      <c r="F85" s="6">
        <f>SUM($D$8:D85)</f>
        <v>2963587.5800000005</v>
      </c>
      <c r="G85" s="6">
        <f t="shared" si="29"/>
        <v>60983.26999999999</v>
      </c>
      <c r="H85" s="23">
        <f t="shared" si="20"/>
        <v>9.0167300000000117E-2</v>
      </c>
      <c r="I85" s="31">
        <f t="shared" si="21"/>
        <v>0.97691717119999999</v>
      </c>
      <c r="J85" s="16">
        <f t="shared" si="22"/>
        <v>372.74423079997348</v>
      </c>
      <c r="K85" s="24" t="s">
        <v>81</v>
      </c>
      <c r="L85" s="25">
        <f t="shared" si="25"/>
        <v>48396</v>
      </c>
      <c r="M85" s="26">
        <f t="shared" si="26"/>
        <v>800</v>
      </c>
      <c r="N85" s="27">
        <f t="shared" si="27"/>
        <v>-4430.4344181586912</v>
      </c>
      <c r="O85" s="27">
        <f t="shared" si="23"/>
        <v>-7.3840573635978188</v>
      </c>
      <c r="P85" s="1"/>
    </row>
    <row r="86" spans="1:16" x14ac:dyDescent="0.2">
      <c r="A86" s="13" t="s">
        <v>82</v>
      </c>
      <c r="B86" s="17">
        <f t="shared" si="28"/>
        <v>47300</v>
      </c>
      <c r="C86" s="5">
        <v>0</v>
      </c>
      <c r="D86" s="6">
        <f t="shared" si="24"/>
        <v>39016.73000000001</v>
      </c>
      <c r="E86" s="6">
        <f t="shared" si="19"/>
        <v>2.2759759166666673</v>
      </c>
      <c r="F86" s="6">
        <f>SUM($D$8:D86)</f>
        <v>3002604.3100000005</v>
      </c>
      <c r="G86" s="6">
        <f t="shared" si="29"/>
        <v>60983.26999999999</v>
      </c>
      <c r="H86" s="23">
        <f t="shared" si="20"/>
        <v>9.0167300000000117E-2</v>
      </c>
      <c r="I86" s="31">
        <f t="shared" si="21"/>
        <v>0.97691717119999999</v>
      </c>
      <c r="J86" s="16">
        <f t="shared" si="22"/>
        <v>376.46106945430773</v>
      </c>
      <c r="K86" s="24" t="s">
        <v>82</v>
      </c>
      <c r="L86" s="25">
        <f t="shared" si="25"/>
        <v>48427</v>
      </c>
      <c r="M86" s="26">
        <f t="shared" si="26"/>
        <v>800</v>
      </c>
      <c r="N86" s="27">
        <f t="shared" si="27"/>
        <v>-3637.8184755222892</v>
      </c>
      <c r="O86" s="27">
        <f t="shared" si="23"/>
        <v>-6.0630307925371483</v>
      </c>
      <c r="P86" s="1"/>
    </row>
    <row r="87" spans="1:16" x14ac:dyDescent="0.2">
      <c r="A87" s="13" t="s">
        <v>83</v>
      </c>
      <c r="B87" s="17">
        <f t="shared" si="28"/>
        <v>47331</v>
      </c>
      <c r="C87" s="5">
        <v>0</v>
      </c>
      <c r="D87" s="6">
        <f t="shared" si="24"/>
        <v>39016.73000000001</v>
      </c>
      <c r="E87" s="6">
        <f t="shared" si="19"/>
        <v>2.6011153333333339</v>
      </c>
      <c r="F87" s="6">
        <f>SUM($D$8:D87)</f>
        <v>3041621.0400000005</v>
      </c>
      <c r="G87" s="6">
        <f t="shared" si="29"/>
        <v>60983.26999999999</v>
      </c>
      <c r="H87" s="23">
        <f t="shared" si="20"/>
        <v>9.0167300000000117E-2</v>
      </c>
      <c r="I87" s="31">
        <f t="shared" si="21"/>
        <v>0.97691717119999999</v>
      </c>
      <c r="J87" s="16">
        <f t="shared" si="22"/>
        <v>380.16012036242597</v>
      </c>
      <c r="K87" s="24" t="s">
        <v>83</v>
      </c>
      <c r="L87" s="25">
        <f t="shared" si="25"/>
        <v>48458</v>
      </c>
      <c r="M87" s="26">
        <f t="shared" si="26"/>
        <v>800</v>
      </c>
      <c r="N87" s="27">
        <f t="shared" si="27"/>
        <v>-2843.8815063148263</v>
      </c>
      <c r="O87" s="27">
        <f t="shared" si="23"/>
        <v>-4.7398025105247106</v>
      </c>
      <c r="P87" s="1"/>
    </row>
    <row r="88" spans="1:16" x14ac:dyDescent="0.2">
      <c r="A88" s="13" t="s">
        <v>84</v>
      </c>
      <c r="B88" s="17">
        <f t="shared" si="28"/>
        <v>47362</v>
      </c>
      <c r="C88" s="5">
        <v>0</v>
      </c>
      <c r="D88" s="6">
        <f t="shared" si="24"/>
        <v>39016.73000000001</v>
      </c>
      <c r="E88" s="6">
        <f t="shared" si="19"/>
        <v>2.9262547500000005</v>
      </c>
      <c r="F88" s="6">
        <f>SUM($D$8:D88)</f>
        <v>3080637.7700000005</v>
      </c>
      <c r="G88" s="6">
        <f t="shared" si="29"/>
        <v>60983.26999999999</v>
      </c>
      <c r="H88" s="23">
        <f t="shared" si="20"/>
        <v>9.0167300000000117E-2</v>
      </c>
      <c r="I88" s="31">
        <f t="shared" si="21"/>
        <v>0.97691717119999999</v>
      </c>
      <c r="J88" s="16">
        <f t="shared" si="22"/>
        <v>383.84151091025018</v>
      </c>
      <c r="K88" s="24" t="s">
        <v>84</v>
      </c>
      <c r="L88" s="25">
        <f t="shared" si="25"/>
        <v>48488</v>
      </c>
      <c r="M88" s="26">
        <f t="shared" si="26"/>
        <v>800</v>
      </c>
      <c r="N88" s="27">
        <f t="shared" si="27"/>
        <v>-2048.6213088253512</v>
      </c>
      <c r="O88" s="27">
        <f t="shared" si="23"/>
        <v>-3.4143688480422525</v>
      </c>
      <c r="P88" s="1"/>
    </row>
    <row r="89" spans="1:16" x14ac:dyDescent="0.2">
      <c r="A89" s="13" t="s">
        <v>85</v>
      </c>
      <c r="B89" s="17">
        <f t="shared" si="28"/>
        <v>47392</v>
      </c>
      <c r="C89" s="5">
        <v>0</v>
      </c>
      <c r="D89" s="6">
        <f t="shared" si="24"/>
        <v>39016.73000000001</v>
      </c>
      <c r="E89" s="6">
        <f t="shared" si="19"/>
        <v>3.251394166666667</v>
      </c>
      <c r="F89" s="6">
        <f>SUM($D$8:D89)</f>
        <v>3119654.5000000005</v>
      </c>
      <c r="G89" s="6">
        <f t="shared" si="29"/>
        <v>60983.26999999999</v>
      </c>
      <c r="H89" s="23">
        <f t="shared" si="20"/>
        <v>9.0167300000000117E-2</v>
      </c>
      <c r="I89" s="31">
        <f t="shared" si="21"/>
        <v>0.97691717119999999</v>
      </c>
      <c r="J89" s="16">
        <f t="shared" si="22"/>
        <v>387.50536727024326</v>
      </c>
      <c r="K89" s="24" t="s">
        <v>85</v>
      </c>
      <c r="L89" s="25">
        <f t="shared" si="25"/>
        <v>48519</v>
      </c>
      <c r="M89" s="26">
        <f t="shared" si="26"/>
        <v>800</v>
      </c>
      <c r="N89" s="27">
        <f t="shared" si="27"/>
        <v>-1252.0356776733934</v>
      </c>
      <c r="O89" s="27">
        <f t="shared" si="23"/>
        <v>-2.0867261294556556</v>
      </c>
      <c r="P89" s="1"/>
    </row>
    <row r="90" spans="1:16" x14ac:dyDescent="0.2">
      <c r="A90" s="13" t="s">
        <v>86</v>
      </c>
      <c r="B90" s="17">
        <f t="shared" si="28"/>
        <v>47423</v>
      </c>
      <c r="C90" s="5">
        <v>0</v>
      </c>
      <c r="D90" s="6">
        <f t="shared" si="24"/>
        <v>39016.73000000001</v>
      </c>
      <c r="E90" s="6">
        <f t="shared" si="19"/>
        <v>3.5765335833333336</v>
      </c>
      <c r="F90" s="6">
        <f>SUM($D$8:D90)</f>
        <v>3158671.2300000004</v>
      </c>
      <c r="G90" s="6">
        <f t="shared" si="29"/>
        <v>60983.26999999999</v>
      </c>
      <c r="H90" s="23">
        <f t="shared" si="20"/>
        <v>9.0167300000000117E-2</v>
      </c>
      <c r="I90" s="31">
        <f t="shared" si="21"/>
        <v>0.97691717119999999</v>
      </c>
      <c r="J90" s="16">
        <f t="shared" si="22"/>
        <v>391.15181441582325</v>
      </c>
      <c r="K90" s="24" t="s">
        <v>86</v>
      </c>
      <c r="L90" s="25">
        <f t="shared" si="25"/>
        <v>48549</v>
      </c>
      <c r="M90" s="26">
        <f t="shared" si="26"/>
        <v>800</v>
      </c>
      <c r="N90" s="27">
        <f t="shared" si="27"/>
        <v>-454.12240380284902</v>
      </c>
      <c r="O90" s="27">
        <f t="shared" si="23"/>
        <v>-0.75687067300474842</v>
      </c>
      <c r="P90" s="1"/>
    </row>
    <row r="91" spans="1:16" x14ac:dyDescent="0.2">
      <c r="A91" s="13" t="s">
        <v>87</v>
      </c>
      <c r="B91" s="17">
        <f t="shared" si="28"/>
        <v>47453</v>
      </c>
      <c r="C91" s="5">
        <v>0</v>
      </c>
      <c r="D91" s="6">
        <f t="shared" si="24"/>
        <v>39016.73000000001</v>
      </c>
      <c r="E91" s="6">
        <f t="shared" si="19"/>
        <v>3.9016730000000002</v>
      </c>
      <c r="F91" s="6">
        <f>SUM($D$8:D91)</f>
        <v>3197687.9600000004</v>
      </c>
      <c r="G91" s="6">
        <f t="shared" si="29"/>
        <v>60983.26999999999</v>
      </c>
      <c r="H91" s="23">
        <f t="shared" si="20"/>
        <v>9.0167300000000117E-2</v>
      </c>
      <c r="I91" s="31">
        <f t="shared" si="21"/>
        <v>0.97691717119999999</v>
      </c>
      <c r="J91" s="16">
        <f t="shared" si="22"/>
        <v>394.78097613557367</v>
      </c>
      <c r="K91" s="24" t="s">
        <v>87</v>
      </c>
      <c r="L91" s="25">
        <f t="shared" si="25"/>
        <v>48580</v>
      </c>
      <c r="M91" s="26">
        <f t="shared" si="26"/>
        <v>454.87927447585378</v>
      </c>
      <c r="N91" s="27">
        <f t="shared" si="27"/>
        <v>6.7723604502134549E-15</v>
      </c>
      <c r="O91" s="27">
        <f t="shared" si="23"/>
        <v>1.1287267417022425E-17</v>
      </c>
      <c r="P91" s="1"/>
    </row>
    <row r="92" spans="1:16" x14ac:dyDescent="0.2">
      <c r="A92" s="13" t="s">
        <v>88</v>
      </c>
      <c r="B92" s="17">
        <f t="shared" si="28"/>
        <v>47484</v>
      </c>
      <c r="C92" s="5">
        <v>0</v>
      </c>
      <c r="D92" s="6">
        <f t="shared" si="24"/>
        <v>39019.600000000013</v>
      </c>
      <c r="E92" s="6">
        <f t="shared" si="19"/>
        <v>0.32516333333333347</v>
      </c>
      <c r="F92" s="6">
        <f>SUM($D$8:D92)</f>
        <v>3236707.5600000005</v>
      </c>
      <c r="G92" s="6">
        <f t="shared" si="29"/>
        <v>60980.399999999987</v>
      </c>
      <c r="H92" s="23">
        <f t="shared" si="20"/>
        <v>9.0196000000000165E-2</v>
      </c>
      <c r="I92" s="31">
        <f t="shared" si="21"/>
        <v>0.97690982399999993</v>
      </c>
      <c r="J92" s="16">
        <f t="shared" si="22"/>
        <v>398.42306327033111</v>
      </c>
      <c r="K92" s="24" t="s">
        <v>88</v>
      </c>
      <c r="L92" s="25">
        <f t="shared" si="25"/>
        <v>48611</v>
      </c>
      <c r="M92" s="26">
        <f t="shared" si="26"/>
        <v>-6.7836477176304773E-15</v>
      </c>
      <c r="N92" s="27">
        <f t="shared" si="27"/>
        <v>0</v>
      </c>
      <c r="O92" s="27">
        <f t="shared" si="23"/>
        <v>0</v>
      </c>
      <c r="P92" s="1"/>
    </row>
    <row r="93" spans="1:16" x14ac:dyDescent="0.2">
      <c r="A93" s="13" t="s">
        <v>89</v>
      </c>
      <c r="B93" s="17">
        <f t="shared" si="28"/>
        <v>47515</v>
      </c>
      <c r="C93" s="5">
        <v>0</v>
      </c>
      <c r="D93" s="6">
        <f t="shared" si="24"/>
        <v>39019.600000000013</v>
      </c>
      <c r="E93" s="6">
        <f t="shared" si="19"/>
        <v>0.65032666666666694</v>
      </c>
      <c r="F93" s="6">
        <f>SUM($D$8:D93)</f>
        <v>3275727.1600000006</v>
      </c>
      <c r="G93" s="6">
        <f t="shared" si="29"/>
        <v>60980.399999999987</v>
      </c>
      <c r="H93" s="23">
        <f t="shared" si="20"/>
        <v>9.0196000000000165E-2</v>
      </c>
      <c r="I93" s="31">
        <f t="shared" si="21"/>
        <v>0.97690982399999993</v>
      </c>
      <c r="J93" s="16">
        <f t="shared" si="22"/>
        <v>402.01852807181137</v>
      </c>
      <c r="K93" s="24" t="s">
        <v>89</v>
      </c>
      <c r="L93" s="25">
        <f t="shared" si="25"/>
        <v>48639</v>
      </c>
      <c r="M93" s="26">
        <f t="shared" si="26"/>
        <v>0</v>
      </c>
      <c r="N93" s="27">
        <f t="shared" si="27"/>
        <v>0</v>
      </c>
      <c r="O93" s="27">
        <f t="shared" si="23"/>
        <v>0</v>
      </c>
      <c r="P93" s="1"/>
    </row>
    <row r="94" spans="1:16" x14ac:dyDescent="0.2">
      <c r="A94" s="13" t="s">
        <v>90</v>
      </c>
      <c r="B94" s="17">
        <f t="shared" si="28"/>
        <v>47543</v>
      </c>
      <c r="C94" s="5">
        <v>0</v>
      </c>
      <c r="D94" s="6">
        <f t="shared" si="24"/>
        <v>39019.600000000013</v>
      </c>
      <c r="E94" s="6">
        <f t="shared" si="19"/>
        <v>0.97549000000000041</v>
      </c>
      <c r="F94" s="6">
        <f>SUM($D$8:D94)</f>
        <v>3314746.7600000007</v>
      </c>
      <c r="G94" s="6">
        <f t="shared" si="29"/>
        <v>60980.399999999987</v>
      </c>
      <c r="H94" s="23">
        <f t="shared" si="20"/>
        <v>9.0196000000000165E-2</v>
      </c>
      <c r="I94" s="31">
        <f t="shared" si="21"/>
        <v>0.97690982399999993</v>
      </c>
      <c r="J94" s="16">
        <f t="shared" si="22"/>
        <v>405.59706758244829</v>
      </c>
      <c r="K94" s="24" t="s">
        <v>90</v>
      </c>
      <c r="L94" s="25">
        <f t="shared" si="25"/>
        <v>48670</v>
      </c>
      <c r="M94" s="26">
        <f t="shared" si="26"/>
        <v>0</v>
      </c>
      <c r="N94" s="27">
        <f t="shared" si="27"/>
        <v>0</v>
      </c>
      <c r="O94" s="27">
        <f t="shared" si="23"/>
        <v>0</v>
      </c>
      <c r="P94" s="1"/>
    </row>
    <row r="95" spans="1:16" x14ac:dyDescent="0.2">
      <c r="A95" s="13" t="s">
        <v>91</v>
      </c>
      <c r="B95" s="17">
        <f t="shared" si="28"/>
        <v>47574</v>
      </c>
      <c r="C95" s="5">
        <v>0</v>
      </c>
      <c r="D95" s="6">
        <f t="shared" si="24"/>
        <v>39019.600000000013</v>
      </c>
      <c r="E95" s="6">
        <f t="shared" si="19"/>
        <v>1.3006533333333339</v>
      </c>
      <c r="F95" s="6">
        <f>SUM($D$8:D95)</f>
        <v>3353766.3600000008</v>
      </c>
      <c r="G95" s="6">
        <f t="shared" si="29"/>
        <v>60980.399999999987</v>
      </c>
      <c r="H95" s="23">
        <f t="shared" si="20"/>
        <v>9.0196000000000165E-2</v>
      </c>
      <c r="I95" s="31">
        <f t="shared" si="21"/>
        <v>0.97690982399999993</v>
      </c>
      <c r="J95" s="16">
        <f t="shared" si="22"/>
        <v>409.1588010327788</v>
      </c>
      <c r="K95" s="24" t="s">
        <v>91</v>
      </c>
      <c r="L95" s="25">
        <f t="shared" si="25"/>
        <v>48700</v>
      </c>
      <c r="M95" s="26">
        <f t="shared" si="26"/>
        <v>0</v>
      </c>
      <c r="N95" s="27">
        <f t="shared" si="27"/>
        <v>0</v>
      </c>
      <c r="O95" s="27">
        <f t="shared" si="23"/>
        <v>0</v>
      </c>
      <c r="P95" s="1"/>
    </row>
    <row r="96" spans="1:16" x14ac:dyDescent="0.2">
      <c r="A96" s="13" t="s">
        <v>92</v>
      </c>
      <c r="B96" s="17">
        <f t="shared" si="28"/>
        <v>47604</v>
      </c>
      <c r="C96" s="5">
        <v>0</v>
      </c>
      <c r="D96" s="6">
        <f t="shared" si="24"/>
        <v>39019.600000000013</v>
      </c>
      <c r="E96" s="6">
        <f t="shared" si="19"/>
        <v>1.6258166666666674</v>
      </c>
      <c r="F96" s="6">
        <f>SUM($D$8:D96)</f>
        <v>3392785.9600000009</v>
      </c>
      <c r="G96" s="6">
        <f t="shared" si="29"/>
        <v>60980.399999999987</v>
      </c>
      <c r="H96" s="23">
        <f t="shared" si="20"/>
        <v>9.0196000000000165E-2</v>
      </c>
      <c r="I96" s="31">
        <f t="shared" si="21"/>
        <v>0.97690982399999993</v>
      </c>
      <c r="J96" s="16">
        <f t="shared" si="22"/>
        <v>412.703846536068</v>
      </c>
      <c r="K96" s="24" t="s">
        <v>92</v>
      </c>
      <c r="L96" s="25">
        <f t="shared" si="25"/>
        <v>48731</v>
      </c>
      <c r="M96" s="26">
        <f t="shared" si="26"/>
        <v>0</v>
      </c>
      <c r="N96" s="27">
        <f t="shared" si="27"/>
        <v>0</v>
      </c>
      <c r="O96" s="27">
        <f t="shared" si="23"/>
        <v>0</v>
      </c>
      <c r="P96" s="1"/>
    </row>
    <row r="97" spans="1:16" x14ac:dyDescent="0.2">
      <c r="A97" s="13" t="s">
        <v>93</v>
      </c>
      <c r="B97" s="17">
        <f t="shared" si="28"/>
        <v>47635</v>
      </c>
      <c r="C97" s="5">
        <v>0</v>
      </c>
      <c r="D97" s="6">
        <f t="shared" si="24"/>
        <v>39019.600000000013</v>
      </c>
      <c r="E97" s="6">
        <f t="shared" si="19"/>
        <v>1.9509800000000008</v>
      </c>
      <c r="F97" s="6">
        <f>SUM($D$8:D97)</f>
        <v>3431805.560000001</v>
      </c>
      <c r="G97" s="6">
        <f t="shared" si="29"/>
        <v>60980.399999999987</v>
      </c>
      <c r="H97" s="23">
        <f t="shared" si="20"/>
        <v>9.0196000000000165E-2</v>
      </c>
      <c r="I97" s="31">
        <f t="shared" si="21"/>
        <v>0.97690982399999993</v>
      </c>
      <c r="J97" s="16">
        <f t="shared" si="22"/>
        <v>416.23232110136479</v>
      </c>
      <c r="K97" s="24" t="s">
        <v>93</v>
      </c>
      <c r="L97" s="25">
        <f>DATE(YEAR(L96),MONTH(L96)+1,1)</f>
        <v>48761</v>
      </c>
      <c r="M97" s="26">
        <f t="shared" si="26"/>
        <v>0</v>
      </c>
      <c r="N97" s="27">
        <f t="shared" si="27"/>
        <v>0</v>
      </c>
      <c r="O97" s="27">
        <f t="shared" si="23"/>
        <v>0</v>
      </c>
      <c r="P97" s="1"/>
    </row>
    <row r="98" spans="1:16" x14ac:dyDescent="0.2">
      <c r="A98" s="13" t="s">
        <v>94</v>
      </c>
      <c r="B98" s="17">
        <f t="shared" si="28"/>
        <v>47665</v>
      </c>
      <c r="C98" s="5">
        <v>0</v>
      </c>
      <c r="D98" s="6">
        <f t="shared" si="24"/>
        <v>39019.600000000013</v>
      </c>
      <c r="E98" s="6">
        <f t="shared" si="19"/>
        <v>2.2761433333333345</v>
      </c>
      <c r="F98" s="6">
        <f>SUM($D$8:D98)</f>
        <v>3470825.1600000011</v>
      </c>
      <c r="G98" s="6">
        <f t="shared" si="29"/>
        <v>60980.399999999987</v>
      </c>
      <c r="H98" s="23">
        <f t="shared" si="20"/>
        <v>9.0196000000000165E-2</v>
      </c>
      <c r="I98" s="31">
        <f t="shared" si="21"/>
        <v>0.97690982399999993</v>
      </c>
      <c r="J98" s="16">
        <f t="shared" si="22"/>
        <v>419.74434064637649</v>
      </c>
      <c r="K98" s="24" t="s">
        <v>94</v>
      </c>
      <c r="L98" s="25">
        <f t="shared" si="25"/>
        <v>48792</v>
      </c>
      <c r="M98" s="26">
        <f t="shared" si="26"/>
        <v>0</v>
      </c>
      <c r="N98" s="27">
        <f t="shared" si="27"/>
        <v>0</v>
      </c>
      <c r="O98" s="27">
        <f t="shared" si="23"/>
        <v>0</v>
      </c>
      <c r="P98" s="1"/>
    </row>
    <row r="99" spans="1:16" x14ac:dyDescent="0.2">
      <c r="A99" s="13" t="s">
        <v>95</v>
      </c>
      <c r="B99" s="17">
        <f t="shared" si="28"/>
        <v>47696</v>
      </c>
      <c r="C99" s="5">
        <v>0</v>
      </c>
      <c r="D99" s="6">
        <f t="shared" si="24"/>
        <v>39019.600000000013</v>
      </c>
      <c r="E99" s="6">
        <f t="shared" si="19"/>
        <v>2.6013066666666678</v>
      </c>
      <c r="F99" s="6">
        <f>SUM($D$8:D99)</f>
        <v>3509844.7600000012</v>
      </c>
      <c r="G99" s="6">
        <f t="shared" si="29"/>
        <v>60980.399999999987</v>
      </c>
      <c r="H99" s="23">
        <f t="shared" si="20"/>
        <v>9.0196000000000165E-2</v>
      </c>
      <c r="I99" s="31">
        <f t="shared" si="21"/>
        <v>0.97690982399999993</v>
      </c>
      <c r="J99" s="16">
        <f t="shared" si="22"/>
        <v>423.24002001016214</v>
      </c>
      <c r="K99" s="24" t="s">
        <v>95</v>
      </c>
      <c r="L99" s="25">
        <f t="shared" si="25"/>
        <v>48823</v>
      </c>
      <c r="M99" s="26">
        <f t="shared" si="26"/>
        <v>0</v>
      </c>
      <c r="N99" s="27">
        <f t="shared" si="27"/>
        <v>0</v>
      </c>
      <c r="O99" s="27">
        <f t="shared" si="23"/>
        <v>0</v>
      </c>
      <c r="P99" s="1"/>
    </row>
    <row r="100" spans="1:16" x14ac:dyDescent="0.2">
      <c r="A100" s="13" t="s">
        <v>96</v>
      </c>
      <c r="B100" s="17">
        <f t="shared" si="28"/>
        <v>47727</v>
      </c>
      <c r="C100" s="5">
        <v>0</v>
      </c>
      <c r="D100" s="6">
        <f t="shared" si="24"/>
        <v>39019.600000000013</v>
      </c>
      <c r="E100" s="6">
        <f t="shared" si="19"/>
        <v>2.926470000000001</v>
      </c>
      <c r="F100" s="6">
        <f>SUM($D$8:D100)</f>
        <v>3548864.3600000013</v>
      </c>
      <c r="G100" s="6">
        <f t="shared" si="29"/>
        <v>60980.399999999987</v>
      </c>
      <c r="H100" s="23">
        <f t="shared" si="20"/>
        <v>9.0196000000000165E-2</v>
      </c>
      <c r="I100" s="31">
        <f t="shared" si="21"/>
        <v>0.97690982399999993</v>
      </c>
      <c r="J100" s="16">
        <f t="shared" si="22"/>
        <v>426.71947296565037</v>
      </c>
      <c r="K100" s="24" t="s">
        <v>96</v>
      </c>
      <c r="L100" s="25">
        <f t="shared" si="25"/>
        <v>48853</v>
      </c>
      <c r="M100" s="26">
        <f t="shared" si="26"/>
        <v>0</v>
      </c>
      <c r="N100" s="27">
        <f t="shared" si="27"/>
        <v>0</v>
      </c>
      <c r="O100" s="27">
        <f t="shared" si="23"/>
        <v>0</v>
      </c>
      <c r="P100" s="1"/>
    </row>
    <row r="101" spans="1:16" x14ac:dyDescent="0.2">
      <c r="A101" s="13" t="s">
        <v>97</v>
      </c>
      <c r="B101" s="17">
        <f t="shared" si="28"/>
        <v>47757</v>
      </c>
      <c r="C101" s="5">
        <v>0</v>
      </c>
      <c r="D101" s="6">
        <f t="shared" si="24"/>
        <v>39019.600000000013</v>
      </c>
      <c r="E101" s="6">
        <f t="shared" si="19"/>
        <v>3.2516333333333343</v>
      </c>
      <c r="F101" s="6">
        <f>SUM($D$8:D101)</f>
        <v>3587883.9600000014</v>
      </c>
      <c r="G101" s="6">
        <f t="shared" si="29"/>
        <v>60980.399999999987</v>
      </c>
      <c r="H101" s="23">
        <f t="shared" si="20"/>
        <v>9.0196000000000165E-2</v>
      </c>
      <c r="I101" s="31">
        <f t="shared" si="21"/>
        <v>0.97690982399999993</v>
      </c>
      <c r="J101" s="16">
        <f t="shared" si="22"/>
        <v>430.18281223198221</v>
      </c>
      <c r="K101" s="24" t="s">
        <v>97</v>
      </c>
      <c r="L101" s="25">
        <f t="shared" si="25"/>
        <v>48884</v>
      </c>
      <c r="M101" s="26">
        <f t="shared" si="26"/>
        <v>0</v>
      </c>
      <c r="N101" s="27">
        <f t="shared" si="27"/>
        <v>0</v>
      </c>
      <c r="O101" s="27">
        <f t="shared" si="23"/>
        <v>0</v>
      </c>
      <c r="P101" s="1"/>
    </row>
    <row r="102" spans="1:16" x14ac:dyDescent="0.2">
      <c r="A102" s="13" t="s">
        <v>98</v>
      </c>
      <c r="B102" s="17">
        <f t="shared" si="28"/>
        <v>47788</v>
      </c>
      <c r="C102" s="5">
        <v>0</v>
      </c>
      <c r="D102" s="6">
        <f t="shared" si="24"/>
        <v>39019.600000000013</v>
      </c>
      <c r="E102" s="6">
        <f t="shared" si="19"/>
        <v>3.5767966666666675</v>
      </c>
      <c r="F102" s="6">
        <f>SUM($D$8:D102)</f>
        <v>3626903.5600000015</v>
      </c>
      <c r="G102" s="6">
        <f t="shared" si="29"/>
        <v>60980.399999999987</v>
      </c>
      <c r="H102" s="23">
        <f t="shared" si="20"/>
        <v>9.0196000000000165E-2</v>
      </c>
      <c r="I102" s="31">
        <f t="shared" si="21"/>
        <v>0.97690982399999993</v>
      </c>
      <c r="J102" s="16">
        <f t="shared" si="22"/>
        <v>433.63014948668416</v>
      </c>
      <c r="K102" s="24" t="s">
        <v>98</v>
      </c>
      <c r="L102" s="25">
        <f t="shared" si="25"/>
        <v>48914</v>
      </c>
      <c r="M102" s="26">
        <f t="shared" si="26"/>
        <v>0</v>
      </c>
      <c r="N102" s="27">
        <f t="shared" si="27"/>
        <v>0</v>
      </c>
      <c r="O102" s="27">
        <f t="shared" si="23"/>
        <v>0</v>
      </c>
      <c r="P102" s="1"/>
    </row>
    <row r="103" spans="1:16" x14ac:dyDescent="0.2">
      <c r="A103" s="13" t="s">
        <v>99</v>
      </c>
      <c r="B103" s="17">
        <f t="shared" si="28"/>
        <v>47818</v>
      </c>
      <c r="C103" s="5">
        <v>0</v>
      </c>
      <c r="D103" s="6">
        <f t="shared" si="24"/>
        <v>39019.600000000013</v>
      </c>
      <c r="E103" s="6">
        <f t="shared" si="19"/>
        <v>3.9019600000000008</v>
      </c>
      <c r="F103" s="6">
        <f>SUM($D$8:D103)</f>
        <v>3665923.1600000015</v>
      </c>
      <c r="G103" s="6">
        <f t="shared" si="29"/>
        <v>60980.399999999987</v>
      </c>
      <c r="H103" s="23">
        <f t="shared" si="20"/>
        <v>9.0196000000000165E-2</v>
      </c>
      <c r="I103" s="31">
        <f t="shared" si="21"/>
        <v>0.97690982399999993</v>
      </c>
      <c r="J103" s="16">
        <f t="shared" si="22"/>
        <v>437.06159537767132</v>
      </c>
      <c r="K103" s="24" t="s">
        <v>99</v>
      </c>
      <c r="L103" s="25">
        <f t="shared" si="25"/>
        <v>48945</v>
      </c>
      <c r="M103" s="26">
        <f t="shared" si="26"/>
        <v>0</v>
      </c>
      <c r="N103" s="27">
        <f t="shared" si="27"/>
        <v>0</v>
      </c>
      <c r="O103" s="27">
        <f t="shared" si="23"/>
        <v>0</v>
      </c>
      <c r="P103" s="1"/>
    </row>
    <row r="104" spans="1:16" x14ac:dyDescent="0.2">
      <c r="A104" s="13" t="s">
        <v>100</v>
      </c>
      <c r="B104" s="17">
        <f t="shared" si="28"/>
        <v>47849</v>
      </c>
      <c r="C104" s="5">
        <v>0</v>
      </c>
      <c r="D104" s="6">
        <f t="shared" si="24"/>
        <v>39022.470000000016</v>
      </c>
      <c r="E104" s="6">
        <f t="shared" si="19"/>
        <v>0.32518725000000015</v>
      </c>
      <c r="F104" s="6">
        <f>SUM($D$8:D104)</f>
        <v>3704945.6300000018</v>
      </c>
      <c r="G104" s="6">
        <f t="shared" si="29"/>
        <v>60977.529999999984</v>
      </c>
      <c r="H104" s="23">
        <f t="shared" si="20"/>
        <v>9.0224700000000158E-2</v>
      </c>
      <c r="I104" s="31">
        <f t="shared" si="21"/>
        <v>0.97690247679999997</v>
      </c>
      <c r="J104" s="16">
        <f t="shared" si="22"/>
        <v>440.51015897432251</v>
      </c>
      <c r="K104" s="24" t="s">
        <v>100</v>
      </c>
      <c r="L104" s="25">
        <f t="shared" si="25"/>
        <v>48976</v>
      </c>
      <c r="M104" s="26">
        <f t="shared" si="26"/>
        <v>0</v>
      </c>
      <c r="N104" s="27">
        <f t="shared" si="27"/>
        <v>0</v>
      </c>
      <c r="O104" s="27">
        <f t="shared" si="23"/>
        <v>0</v>
      </c>
      <c r="P104" s="1"/>
    </row>
    <row r="105" spans="1:16" x14ac:dyDescent="0.2">
      <c r="A105" s="13" t="s">
        <v>101</v>
      </c>
      <c r="B105" s="17">
        <f t="shared" si="28"/>
        <v>47880</v>
      </c>
      <c r="C105" s="5">
        <v>0</v>
      </c>
      <c r="D105" s="6">
        <f t="shared" si="24"/>
        <v>39022.470000000016</v>
      </c>
      <c r="E105" s="6">
        <f t="shared" ref="E105:E136" si="30">MAX(0,IF(MONTH(B105)=1,0,E104)+(D105-C105)*$C$5*30/360+C105*$C$5*(30-DAY(B105))/360)</f>
        <v>0.6503745000000003</v>
      </c>
      <c r="F105" s="6">
        <f>SUM($D$8:D105)</f>
        <v>3743968.100000002</v>
      </c>
      <c r="G105" s="6">
        <f t="shared" si="29"/>
        <v>60977.529999999984</v>
      </c>
      <c r="H105" s="23">
        <f t="shared" ref="H105:H136" si="31">D105/$C$2-$H$3</f>
        <v>9.0224700000000158E-2</v>
      </c>
      <c r="I105" s="31">
        <f t="shared" ref="I105:I136" si="32">1-64*($M$5-0.004*$C$2)/$C$2*H105</f>
        <v>0.97690247679999997</v>
      </c>
      <c r="J105" s="16">
        <f t="shared" ref="J105:J136" si="33">(200*$M$5*I105)/(G105/750+$H$2*G105*G105/(F105+3*G105))</f>
        <v>443.91062270626776</v>
      </c>
      <c r="K105" s="24" t="s">
        <v>101</v>
      </c>
      <c r="L105" s="25">
        <f t="shared" si="25"/>
        <v>49004</v>
      </c>
      <c r="M105" s="26">
        <f t="shared" si="26"/>
        <v>0</v>
      </c>
      <c r="N105" s="27">
        <f t="shared" si="27"/>
        <v>0</v>
      </c>
      <c r="O105" s="27">
        <f t="shared" ref="O105:O136" si="34">N105*$M$6/12</f>
        <v>0</v>
      </c>
      <c r="P105" s="1"/>
    </row>
    <row r="106" spans="1:16" x14ac:dyDescent="0.2">
      <c r="A106" s="13" t="s">
        <v>102</v>
      </c>
      <c r="B106" s="17">
        <f t="shared" si="28"/>
        <v>47908</v>
      </c>
      <c r="C106" s="5">
        <v>0</v>
      </c>
      <c r="D106" s="6">
        <f t="shared" si="24"/>
        <v>39022.470000000016</v>
      </c>
      <c r="E106" s="6">
        <f t="shared" si="30"/>
        <v>0.97556175000000045</v>
      </c>
      <c r="F106" s="6">
        <f>SUM($D$8:D106)</f>
        <v>3782990.5700000022</v>
      </c>
      <c r="G106" s="6">
        <f t="shared" si="29"/>
        <v>60977.529999999984</v>
      </c>
      <c r="H106" s="23">
        <f t="shared" si="31"/>
        <v>9.0224700000000158E-2</v>
      </c>
      <c r="I106" s="31">
        <f t="shared" si="32"/>
        <v>0.97690247679999997</v>
      </c>
      <c r="J106" s="16">
        <f t="shared" si="33"/>
        <v>447.29551708683488</v>
      </c>
      <c r="K106" s="24" t="s">
        <v>102</v>
      </c>
      <c r="L106" s="25">
        <f t="shared" si="25"/>
        <v>49035</v>
      </c>
      <c r="M106" s="26">
        <f t="shared" ref="M106:M137" si="35">MIN($M$5,-N105-O105)</f>
        <v>0</v>
      </c>
      <c r="N106" s="27">
        <f t="shared" si="27"/>
        <v>0</v>
      </c>
      <c r="O106" s="27">
        <f t="shared" si="34"/>
        <v>0</v>
      </c>
      <c r="P106" s="1"/>
    </row>
    <row r="107" spans="1:16" x14ac:dyDescent="0.2">
      <c r="A107" s="13" t="s">
        <v>103</v>
      </c>
      <c r="B107" s="17">
        <f t="shared" si="28"/>
        <v>47939</v>
      </c>
      <c r="C107" s="5">
        <v>0</v>
      </c>
      <c r="D107" s="6">
        <f t="shared" si="24"/>
        <v>39022.470000000016</v>
      </c>
      <c r="E107" s="6">
        <f t="shared" si="30"/>
        <v>1.3007490000000006</v>
      </c>
      <c r="F107" s="6">
        <f>SUM($D$8:D107)</f>
        <v>3822013.0400000024</v>
      </c>
      <c r="G107" s="6">
        <f t="shared" ref="G107:G140" si="36">MAX($C$2-D107,50%*$C$2)</f>
        <v>60977.529999999984</v>
      </c>
      <c r="H107" s="23">
        <f t="shared" si="31"/>
        <v>9.0224700000000158E-2</v>
      </c>
      <c r="I107" s="31">
        <f t="shared" si="32"/>
        <v>0.97690247679999997</v>
      </c>
      <c r="J107" s="16">
        <f t="shared" si="33"/>
        <v>450.66494880045809</v>
      </c>
      <c r="K107" s="24" t="s">
        <v>103</v>
      </c>
      <c r="L107" s="25">
        <f t="shared" si="25"/>
        <v>49065</v>
      </c>
      <c r="M107" s="26">
        <f t="shared" si="35"/>
        <v>0</v>
      </c>
      <c r="N107" s="27">
        <f t="shared" si="27"/>
        <v>0</v>
      </c>
      <c r="O107" s="27">
        <f t="shared" si="34"/>
        <v>0</v>
      </c>
      <c r="P107" s="1"/>
    </row>
    <row r="108" spans="1:16" x14ac:dyDescent="0.2">
      <c r="A108" s="13" t="s">
        <v>104</v>
      </c>
      <c r="B108" s="17">
        <f t="shared" si="28"/>
        <v>47969</v>
      </c>
      <c r="C108" s="5">
        <v>0</v>
      </c>
      <c r="D108" s="6">
        <f t="shared" si="24"/>
        <v>39022.470000000016</v>
      </c>
      <c r="E108" s="6">
        <f t="shared" si="30"/>
        <v>1.6259362500000007</v>
      </c>
      <c r="F108" s="6">
        <f>SUM($D$8:D108)</f>
        <v>3861035.5100000026</v>
      </c>
      <c r="G108" s="6">
        <f t="shared" si="36"/>
        <v>60977.529999999984</v>
      </c>
      <c r="H108" s="23">
        <f t="shared" si="31"/>
        <v>9.0224700000000158E-2</v>
      </c>
      <c r="I108" s="31">
        <f t="shared" si="32"/>
        <v>0.97690247679999997</v>
      </c>
      <c r="J108" s="16">
        <f t="shared" si="33"/>
        <v>454.01902355909448</v>
      </c>
      <c r="K108" s="24" t="s">
        <v>104</v>
      </c>
      <c r="L108" s="25">
        <f t="shared" si="25"/>
        <v>49096</v>
      </c>
      <c r="M108" s="26">
        <f t="shared" si="35"/>
        <v>0</v>
      </c>
      <c r="N108" s="27">
        <f t="shared" si="27"/>
        <v>0</v>
      </c>
      <c r="O108" s="27">
        <f t="shared" si="34"/>
        <v>0</v>
      </c>
      <c r="P108" s="1"/>
    </row>
    <row r="109" spans="1:16" x14ac:dyDescent="0.2">
      <c r="A109" s="13" t="s">
        <v>105</v>
      </c>
      <c r="B109" s="17">
        <f t="shared" si="28"/>
        <v>48000</v>
      </c>
      <c r="C109" s="5">
        <v>0</v>
      </c>
      <c r="D109" s="6">
        <f t="shared" si="24"/>
        <v>39022.470000000016</v>
      </c>
      <c r="E109" s="6">
        <f t="shared" si="30"/>
        <v>1.9511235000000009</v>
      </c>
      <c r="F109" s="6">
        <f>SUM($D$8:D109)</f>
        <v>3900057.9800000028</v>
      </c>
      <c r="G109" s="6">
        <f t="shared" si="36"/>
        <v>60977.529999999984</v>
      </c>
      <c r="H109" s="23">
        <f t="shared" si="31"/>
        <v>9.0224700000000158E-2</v>
      </c>
      <c r="I109" s="31">
        <f t="shared" si="32"/>
        <v>0.97690247679999997</v>
      </c>
      <c r="J109" s="16">
        <f t="shared" si="33"/>
        <v>457.35784611327909</v>
      </c>
      <c r="K109" s="24" t="s">
        <v>105</v>
      </c>
      <c r="L109" s="25">
        <f t="shared" si="25"/>
        <v>49126</v>
      </c>
      <c r="M109" s="26">
        <f t="shared" si="35"/>
        <v>0</v>
      </c>
      <c r="N109" s="27">
        <f t="shared" si="27"/>
        <v>0</v>
      </c>
      <c r="O109" s="27">
        <f t="shared" si="34"/>
        <v>0</v>
      </c>
      <c r="P109" s="1"/>
    </row>
    <row r="110" spans="1:16" x14ac:dyDescent="0.2">
      <c r="A110" s="13" t="s">
        <v>106</v>
      </c>
      <c r="B110" s="17">
        <f t="shared" si="28"/>
        <v>48030</v>
      </c>
      <c r="C110" s="5">
        <v>0</v>
      </c>
      <c r="D110" s="6">
        <f t="shared" si="24"/>
        <v>39022.470000000016</v>
      </c>
      <c r="E110" s="6">
        <f t="shared" si="30"/>
        <v>2.2763107500000013</v>
      </c>
      <c r="F110" s="6">
        <f>SUM($D$8:D110)</f>
        <v>3939080.450000003</v>
      </c>
      <c r="G110" s="6">
        <f t="shared" si="36"/>
        <v>60977.529999999984</v>
      </c>
      <c r="H110" s="23">
        <f t="shared" si="31"/>
        <v>9.0224700000000158E-2</v>
      </c>
      <c r="I110" s="31">
        <f t="shared" si="32"/>
        <v>0.97690247679999997</v>
      </c>
      <c r="J110" s="16">
        <f t="shared" si="33"/>
        <v>460.68152026303034</v>
      </c>
      <c r="K110" s="24" t="s">
        <v>106</v>
      </c>
      <c r="L110" s="25">
        <f t="shared" si="25"/>
        <v>49157</v>
      </c>
      <c r="M110" s="26">
        <f t="shared" si="35"/>
        <v>0</v>
      </c>
      <c r="N110" s="27">
        <f t="shared" si="27"/>
        <v>0</v>
      </c>
      <c r="O110" s="27">
        <f t="shared" si="34"/>
        <v>0</v>
      </c>
      <c r="P110" s="1"/>
    </row>
    <row r="111" spans="1:16" x14ac:dyDescent="0.2">
      <c r="A111" s="13" t="s">
        <v>107</v>
      </c>
      <c r="B111" s="17">
        <f t="shared" si="28"/>
        <v>48061</v>
      </c>
      <c r="C111" s="5">
        <v>0</v>
      </c>
      <c r="D111" s="6">
        <f t="shared" si="24"/>
        <v>39022.470000000016</v>
      </c>
      <c r="E111" s="6">
        <f t="shared" si="30"/>
        <v>2.6014980000000012</v>
      </c>
      <c r="F111" s="6">
        <f>SUM($D$8:D111)</f>
        <v>3978102.9200000032</v>
      </c>
      <c r="G111" s="6">
        <f t="shared" si="36"/>
        <v>60977.529999999984</v>
      </c>
      <c r="H111" s="23">
        <f t="shared" si="31"/>
        <v>9.0224700000000158E-2</v>
      </c>
      <c r="I111" s="31">
        <f t="shared" si="32"/>
        <v>0.97690247679999997</v>
      </c>
      <c r="J111" s="16">
        <f t="shared" si="33"/>
        <v>463.99014886860658</v>
      </c>
      <c r="K111" s="24" t="s">
        <v>107</v>
      </c>
      <c r="L111" s="25">
        <f t="shared" si="25"/>
        <v>49188</v>
      </c>
      <c r="M111" s="26">
        <f t="shared" si="35"/>
        <v>0</v>
      </c>
      <c r="N111" s="27">
        <f t="shared" si="27"/>
        <v>0</v>
      </c>
      <c r="O111" s="27">
        <f t="shared" si="34"/>
        <v>0</v>
      </c>
      <c r="P111" s="1"/>
    </row>
    <row r="112" spans="1:16" x14ac:dyDescent="0.2">
      <c r="A112" s="13" t="s">
        <v>108</v>
      </c>
      <c r="B112" s="17">
        <f t="shared" si="28"/>
        <v>48092</v>
      </c>
      <c r="C112" s="5">
        <v>0</v>
      </c>
      <c r="D112" s="6">
        <f t="shared" si="24"/>
        <v>39022.470000000016</v>
      </c>
      <c r="E112" s="6">
        <f t="shared" si="30"/>
        <v>2.9266852500000011</v>
      </c>
      <c r="F112" s="6">
        <f>SUM($D$8:D112)</f>
        <v>4017125.3900000034</v>
      </c>
      <c r="G112" s="6">
        <f t="shared" si="36"/>
        <v>60977.529999999984</v>
      </c>
      <c r="H112" s="23">
        <f t="shared" si="31"/>
        <v>9.0224700000000158E-2</v>
      </c>
      <c r="I112" s="31">
        <f t="shared" si="32"/>
        <v>0.97690247679999997</v>
      </c>
      <c r="J112" s="16">
        <f t="shared" si="33"/>
        <v>467.28383386111767</v>
      </c>
      <c r="K112" s="24" t="s">
        <v>108</v>
      </c>
      <c r="L112" s="25">
        <f t="shared" si="25"/>
        <v>49218</v>
      </c>
      <c r="M112" s="26">
        <f t="shared" si="35"/>
        <v>0</v>
      </c>
      <c r="N112" s="27">
        <f t="shared" si="27"/>
        <v>0</v>
      </c>
      <c r="O112" s="27">
        <f t="shared" si="34"/>
        <v>0</v>
      </c>
      <c r="P112" s="1"/>
    </row>
    <row r="113" spans="1:16" x14ac:dyDescent="0.2">
      <c r="A113" s="13" t="s">
        <v>109</v>
      </c>
      <c r="B113" s="17">
        <f t="shared" si="28"/>
        <v>48122</v>
      </c>
      <c r="C113" s="5">
        <v>0</v>
      </c>
      <c r="D113" s="6">
        <f t="shared" si="24"/>
        <v>39022.470000000016</v>
      </c>
      <c r="E113" s="6">
        <f t="shared" si="30"/>
        <v>3.2518725000000011</v>
      </c>
      <c r="F113" s="6">
        <f>SUM($D$8:D113)</f>
        <v>4056147.8600000036</v>
      </c>
      <c r="G113" s="6">
        <f t="shared" si="36"/>
        <v>60977.529999999984</v>
      </c>
      <c r="H113" s="23">
        <f t="shared" si="31"/>
        <v>9.0224700000000158E-2</v>
      </c>
      <c r="I113" s="31">
        <f t="shared" si="32"/>
        <v>0.97690247679999997</v>
      </c>
      <c r="J113" s="16">
        <f t="shared" si="33"/>
        <v>470.56267625299262</v>
      </c>
      <c r="K113" s="24" t="s">
        <v>109</v>
      </c>
      <c r="L113" s="25">
        <f t="shared" si="25"/>
        <v>49249</v>
      </c>
      <c r="M113" s="26">
        <f t="shared" si="35"/>
        <v>0</v>
      </c>
      <c r="N113" s="27">
        <f t="shared" si="27"/>
        <v>0</v>
      </c>
      <c r="O113" s="27">
        <f t="shared" si="34"/>
        <v>0</v>
      </c>
      <c r="P113" s="1"/>
    </row>
    <row r="114" spans="1:16" x14ac:dyDescent="0.2">
      <c r="A114" s="13" t="s">
        <v>110</v>
      </c>
      <c r="B114" s="17">
        <f t="shared" si="28"/>
        <v>48153</v>
      </c>
      <c r="C114" s="5">
        <v>0</v>
      </c>
      <c r="D114" s="6">
        <f t="shared" si="24"/>
        <v>39022.470000000016</v>
      </c>
      <c r="E114" s="6">
        <f t="shared" si="30"/>
        <v>3.577059750000001</v>
      </c>
      <c r="F114" s="6">
        <f>SUM($D$8:D114)</f>
        <v>4095170.3300000038</v>
      </c>
      <c r="G114" s="6">
        <f t="shared" si="36"/>
        <v>60977.529999999984</v>
      </c>
      <c r="H114" s="23">
        <f t="shared" si="31"/>
        <v>9.0224700000000158E-2</v>
      </c>
      <c r="I114" s="31">
        <f t="shared" si="32"/>
        <v>0.97690247679999997</v>
      </c>
      <c r="J114" s="16">
        <f t="shared" si="33"/>
        <v>473.8267761483059</v>
      </c>
      <c r="K114" s="24" t="s">
        <v>110</v>
      </c>
      <c r="L114" s="25">
        <f t="shared" si="25"/>
        <v>49279</v>
      </c>
      <c r="M114" s="26">
        <f t="shared" si="35"/>
        <v>0</v>
      </c>
      <c r="N114" s="27">
        <f t="shared" si="27"/>
        <v>0</v>
      </c>
      <c r="O114" s="27">
        <f t="shared" si="34"/>
        <v>0</v>
      </c>
      <c r="P114" s="1"/>
    </row>
    <row r="115" spans="1:16" x14ac:dyDescent="0.2">
      <c r="A115" s="13" t="s">
        <v>111</v>
      </c>
      <c r="B115" s="17">
        <f t="shared" si="28"/>
        <v>48183</v>
      </c>
      <c r="C115" s="5">
        <v>0</v>
      </c>
      <c r="D115" s="6">
        <f t="shared" si="24"/>
        <v>39022.470000000016</v>
      </c>
      <c r="E115" s="6">
        <f t="shared" si="30"/>
        <v>3.9022470000000009</v>
      </c>
      <c r="F115" s="6">
        <f>SUM($D$8:D115)</f>
        <v>4134192.800000004</v>
      </c>
      <c r="G115" s="6">
        <f t="shared" si="36"/>
        <v>60977.529999999984</v>
      </c>
      <c r="H115" s="23">
        <f t="shared" si="31"/>
        <v>9.0224700000000158E-2</v>
      </c>
      <c r="I115" s="31">
        <f t="shared" si="32"/>
        <v>0.97690247679999997</v>
      </c>
      <c r="J115" s="16">
        <f t="shared" si="33"/>
        <v>477.07623275296527</v>
      </c>
      <c r="K115" s="24" t="s">
        <v>111</v>
      </c>
      <c r="L115" s="25">
        <f t="shared" si="25"/>
        <v>49310</v>
      </c>
      <c r="M115" s="26">
        <f t="shared" si="35"/>
        <v>0</v>
      </c>
      <c r="N115" s="27">
        <f t="shared" si="27"/>
        <v>0</v>
      </c>
      <c r="O115" s="27">
        <f t="shared" si="34"/>
        <v>0</v>
      </c>
      <c r="P115" s="1"/>
    </row>
    <row r="116" spans="1:16" x14ac:dyDescent="0.2">
      <c r="A116" s="13" t="s">
        <v>112</v>
      </c>
      <c r="B116" s="17">
        <f t="shared" si="28"/>
        <v>48214</v>
      </c>
      <c r="C116" s="5">
        <v>0</v>
      </c>
      <c r="D116" s="6">
        <f t="shared" si="24"/>
        <v>39025.340000000018</v>
      </c>
      <c r="E116" s="6">
        <f t="shared" si="30"/>
        <v>0.32521116666666683</v>
      </c>
      <c r="F116" s="6">
        <f>SUM($D$8:D116)</f>
        <v>4173218.1400000039</v>
      </c>
      <c r="G116" s="6">
        <f t="shared" si="36"/>
        <v>60974.659999999982</v>
      </c>
      <c r="H116" s="23">
        <f t="shared" si="31"/>
        <v>9.0253400000000206E-2</v>
      </c>
      <c r="I116" s="31">
        <f t="shared" si="32"/>
        <v>0.97689512959999991</v>
      </c>
      <c r="J116" s="16">
        <f t="shared" si="33"/>
        <v>480.34662451059825</v>
      </c>
      <c r="K116" s="24" t="s">
        <v>112</v>
      </c>
      <c r="L116" s="25">
        <f t="shared" si="25"/>
        <v>49341</v>
      </c>
      <c r="M116" s="26">
        <f t="shared" si="35"/>
        <v>0</v>
      </c>
      <c r="N116" s="27">
        <f t="shared" si="27"/>
        <v>0</v>
      </c>
      <c r="O116" s="27">
        <f t="shared" si="34"/>
        <v>0</v>
      </c>
      <c r="P116" s="1"/>
    </row>
    <row r="117" spans="1:16" x14ac:dyDescent="0.2">
      <c r="A117" s="13" t="s">
        <v>113</v>
      </c>
      <c r="B117" s="17">
        <f t="shared" si="28"/>
        <v>48245</v>
      </c>
      <c r="C117" s="5">
        <v>0</v>
      </c>
      <c r="D117" s="6">
        <f t="shared" si="24"/>
        <v>39025.340000000018</v>
      </c>
      <c r="E117" s="6">
        <f t="shared" si="30"/>
        <v>0.65042233333333366</v>
      </c>
      <c r="F117" s="6">
        <f>SUM($D$8:D117)</f>
        <v>4212243.4800000042</v>
      </c>
      <c r="G117" s="6">
        <f t="shared" si="36"/>
        <v>60974.659999999982</v>
      </c>
      <c r="H117" s="23">
        <f t="shared" si="31"/>
        <v>9.0253400000000206E-2</v>
      </c>
      <c r="I117" s="31">
        <f t="shared" si="32"/>
        <v>0.97689512959999991</v>
      </c>
      <c r="J117" s="16">
        <f t="shared" si="33"/>
        <v>483.56753001855111</v>
      </c>
      <c r="K117" s="24" t="s">
        <v>113</v>
      </c>
      <c r="L117" s="25">
        <f t="shared" si="25"/>
        <v>49369</v>
      </c>
      <c r="M117" s="26">
        <f t="shared" si="35"/>
        <v>0</v>
      </c>
      <c r="N117" s="27">
        <f t="shared" si="27"/>
        <v>0</v>
      </c>
      <c r="O117" s="27">
        <f t="shared" si="34"/>
        <v>0</v>
      </c>
      <c r="P117" s="1"/>
    </row>
    <row r="118" spans="1:16" x14ac:dyDescent="0.2">
      <c r="A118" s="13" t="s">
        <v>114</v>
      </c>
      <c r="B118" s="17">
        <f t="shared" si="28"/>
        <v>48274</v>
      </c>
      <c r="C118" s="5">
        <v>0</v>
      </c>
      <c r="D118" s="6">
        <f t="shared" si="24"/>
        <v>39025.340000000018</v>
      </c>
      <c r="E118" s="6">
        <f t="shared" si="30"/>
        <v>0.97563350000000049</v>
      </c>
      <c r="F118" s="6">
        <f>SUM($D$8:D118)</f>
        <v>4251268.820000004</v>
      </c>
      <c r="G118" s="6">
        <f t="shared" si="36"/>
        <v>60974.659999999982</v>
      </c>
      <c r="H118" s="23">
        <f t="shared" si="31"/>
        <v>9.0253400000000206E-2</v>
      </c>
      <c r="I118" s="31">
        <f t="shared" si="32"/>
        <v>0.97689512959999991</v>
      </c>
      <c r="J118" s="16">
        <f t="shared" si="33"/>
        <v>486.77408103722769</v>
      </c>
      <c r="K118" s="24" t="s">
        <v>114</v>
      </c>
      <c r="L118" s="25">
        <f t="shared" si="25"/>
        <v>49400</v>
      </c>
      <c r="M118" s="26">
        <f t="shared" si="35"/>
        <v>0</v>
      </c>
      <c r="N118" s="27">
        <f t="shared" si="27"/>
        <v>0</v>
      </c>
      <c r="O118" s="27">
        <f t="shared" si="34"/>
        <v>0</v>
      </c>
      <c r="P118" s="1"/>
    </row>
    <row r="119" spans="1:16" x14ac:dyDescent="0.2">
      <c r="A119" s="13" t="s">
        <v>115</v>
      </c>
      <c r="B119" s="17">
        <f t="shared" si="28"/>
        <v>48305</v>
      </c>
      <c r="C119" s="5">
        <v>0</v>
      </c>
      <c r="D119" s="6">
        <f t="shared" si="24"/>
        <v>39025.340000000018</v>
      </c>
      <c r="E119" s="6">
        <f t="shared" si="30"/>
        <v>1.3008446666666673</v>
      </c>
      <c r="F119" s="6">
        <f>SUM($D$8:D119)</f>
        <v>4290294.1600000039</v>
      </c>
      <c r="G119" s="6">
        <f t="shared" si="36"/>
        <v>60974.659999999982</v>
      </c>
      <c r="H119" s="23">
        <f t="shared" si="31"/>
        <v>9.0253400000000206E-2</v>
      </c>
      <c r="I119" s="31">
        <f t="shared" si="32"/>
        <v>0.97689512959999991</v>
      </c>
      <c r="J119" s="16">
        <f t="shared" si="33"/>
        <v>489.96637331294755</v>
      </c>
      <c r="K119" s="24" t="s">
        <v>115</v>
      </c>
      <c r="L119" s="25">
        <f t="shared" si="25"/>
        <v>49430</v>
      </c>
      <c r="M119" s="26">
        <f t="shared" si="35"/>
        <v>0</v>
      </c>
      <c r="N119" s="27">
        <f t="shared" si="27"/>
        <v>0</v>
      </c>
      <c r="O119" s="27">
        <f t="shared" si="34"/>
        <v>0</v>
      </c>
      <c r="P119" s="1"/>
    </row>
    <row r="120" spans="1:16" x14ac:dyDescent="0.2">
      <c r="A120" s="13" t="s">
        <v>116</v>
      </c>
      <c r="B120" s="17">
        <f t="shared" si="28"/>
        <v>48335</v>
      </c>
      <c r="C120" s="5">
        <v>0</v>
      </c>
      <c r="D120" s="6">
        <f t="shared" si="24"/>
        <v>39025.340000000018</v>
      </c>
      <c r="E120" s="6">
        <f t="shared" si="30"/>
        <v>1.6260558333333341</v>
      </c>
      <c r="F120" s="6">
        <f>SUM($D$8:D120)</f>
        <v>4329319.5000000037</v>
      </c>
      <c r="G120" s="6">
        <f t="shared" si="36"/>
        <v>60974.659999999982</v>
      </c>
      <c r="H120" s="23">
        <f t="shared" si="31"/>
        <v>9.0253400000000206E-2</v>
      </c>
      <c r="I120" s="31">
        <f t="shared" si="32"/>
        <v>0.97689512959999991</v>
      </c>
      <c r="J120" s="16">
        <f t="shared" si="33"/>
        <v>493.14450174239931</v>
      </c>
      <c r="K120" s="24" t="s">
        <v>116</v>
      </c>
      <c r="L120" s="25">
        <f t="shared" si="25"/>
        <v>49461</v>
      </c>
      <c r="M120" s="26">
        <f t="shared" si="35"/>
        <v>0</v>
      </c>
      <c r="N120" s="27">
        <f t="shared" si="27"/>
        <v>0</v>
      </c>
      <c r="O120" s="27">
        <f t="shared" si="34"/>
        <v>0</v>
      </c>
      <c r="P120" s="1"/>
    </row>
    <row r="121" spans="1:16" x14ac:dyDescent="0.2">
      <c r="A121" s="13" t="s">
        <v>117</v>
      </c>
      <c r="B121" s="17">
        <f t="shared" si="28"/>
        <v>48366</v>
      </c>
      <c r="C121" s="5">
        <v>0</v>
      </c>
      <c r="D121" s="6">
        <f t="shared" si="24"/>
        <v>39025.340000000018</v>
      </c>
      <c r="E121" s="6">
        <f t="shared" si="30"/>
        <v>1.951267000000001</v>
      </c>
      <c r="F121" s="6">
        <f>SUM($D$8:D121)</f>
        <v>4368344.8400000036</v>
      </c>
      <c r="G121" s="6">
        <f t="shared" si="36"/>
        <v>60974.659999999982</v>
      </c>
      <c r="H121" s="23">
        <f t="shared" si="31"/>
        <v>9.0253400000000206E-2</v>
      </c>
      <c r="I121" s="31">
        <f t="shared" si="32"/>
        <v>0.97689512959999991</v>
      </c>
      <c r="J121" s="16">
        <f t="shared" si="33"/>
        <v>496.30856038204269</v>
      </c>
      <c r="K121" s="24" t="s">
        <v>117</v>
      </c>
      <c r="L121" s="25">
        <f t="shared" si="25"/>
        <v>49491</v>
      </c>
      <c r="M121" s="26">
        <f t="shared" si="35"/>
        <v>0</v>
      </c>
      <c r="N121" s="27">
        <f t="shared" si="27"/>
        <v>0</v>
      </c>
      <c r="O121" s="27">
        <f t="shared" si="34"/>
        <v>0</v>
      </c>
      <c r="P121" s="1"/>
    </row>
    <row r="122" spans="1:16" x14ac:dyDescent="0.2">
      <c r="A122" s="13" t="s">
        <v>118</v>
      </c>
      <c r="B122" s="17">
        <f t="shared" si="28"/>
        <v>48396</v>
      </c>
      <c r="C122" s="5">
        <v>0</v>
      </c>
      <c r="D122" s="6">
        <f t="shared" si="24"/>
        <v>39025.340000000018</v>
      </c>
      <c r="E122" s="6">
        <f t="shared" si="30"/>
        <v>2.276478166666668</v>
      </c>
      <c r="F122" s="6">
        <f>SUM($D$8:D122)</f>
        <v>4407370.1800000034</v>
      </c>
      <c r="G122" s="6">
        <f t="shared" si="36"/>
        <v>60974.659999999982</v>
      </c>
      <c r="H122" s="23">
        <f t="shared" si="31"/>
        <v>9.0253400000000206E-2</v>
      </c>
      <c r="I122" s="31">
        <f t="shared" si="32"/>
        <v>0.97689512959999991</v>
      </c>
      <c r="J122" s="16">
        <f t="shared" si="33"/>
        <v>499.45864245738881</v>
      </c>
      <c r="K122" s="24" t="s">
        <v>118</v>
      </c>
      <c r="L122" s="25">
        <f t="shared" si="25"/>
        <v>49522</v>
      </c>
      <c r="M122" s="26">
        <f t="shared" si="35"/>
        <v>0</v>
      </c>
      <c r="N122" s="27">
        <f t="shared" si="27"/>
        <v>0</v>
      </c>
      <c r="O122" s="27">
        <f t="shared" si="34"/>
        <v>0</v>
      </c>
      <c r="P122" s="1"/>
    </row>
    <row r="123" spans="1:16" x14ac:dyDescent="0.2">
      <c r="A123" s="13" t="s">
        <v>119</v>
      </c>
      <c r="B123" s="17">
        <f t="shared" si="28"/>
        <v>48427</v>
      </c>
      <c r="C123" s="5">
        <v>0</v>
      </c>
      <c r="D123" s="6">
        <f t="shared" si="24"/>
        <v>39025.340000000018</v>
      </c>
      <c r="E123" s="6">
        <f t="shared" si="30"/>
        <v>2.6016893333333346</v>
      </c>
      <c r="F123" s="6">
        <f>SUM($D$8:D123)</f>
        <v>4446395.5200000033</v>
      </c>
      <c r="G123" s="6">
        <f t="shared" si="36"/>
        <v>60974.659999999982</v>
      </c>
      <c r="H123" s="23">
        <f t="shared" si="31"/>
        <v>9.0253400000000206E-2</v>
      </c>
      <c r="I123" s="31">
        <f t="shared" si="32"/>
        <v>0.97689512959999991</v>
      </c>
      <c r="J123" s="16">
        <f t="shared" si="33"/>
        <v>502.59484037215503</v>
      </c>
      <c r="K123" s="24" t="s">
        <v>119</v>
      </c>
      <c r="L123" s="25">
        <f t="shared" si="25"/>
        <v>49553</v>
      </c>
      <c r="M123" s="26">
        <f t="shared" si="35"/>
        <v>0</v>
      </c>
      <c r="N123" s="27">
        <f t="shared" si="27"/>
        <v>0</v>
      </c>
      <c r="O123" s="27">
        <f t="shared" si="34"/>
        <v>0</v>
      </c>
      <c r="P123" s="1"/>
    </row>
    <row r="124" spans="1:16" x14ac:dyDescent="0.2">
      <c r="A124" s="13" t="s">
        <v>120</v>
      </c>
      <c r="B124" s="17">
        <f t="shared" si="28"/>
        <v>48458</v>
      </c>
      <c r="C124" s="5">
        <v>0</v>
      </c>
      <c r="D124" s="6">
        <f t="shared" si="24"/>
        <v>39025.340000000018</v>
      </c>
      <c r="E124" s="6">
        <f t="shared" si="30"/>
        <v>2.9269005000000012</v>
      </c>
      <c r="F124" s="6">
        <f>SUM($D$8:D124)</f>
        <v>4485420.8600000031</v>
      </c>
      <c r="G124" s="6">
        <f t="shared" si="36"/>
        <v>60974.659999999982</v>
      </c>
      <c r="H124" s="23">
        <f t="shared" si="31"/>
        <v>9.0253400000000206E-2</v>
      </c>
      <c r="I124" s="31">
        <f t="shared" si="32"/>
        <v>0.97689512959999991</v>
      </c>
      <c r="J124" s="16">
        <f t="shared" si="33"/>
        <v>505.71724571730124</v>
      </c>
      <c r="K124" s="24" t="s">
        <v>120</v>
      </c>
      <c r="L124" s="25">
        <f t="shared" si="25"/>
        <v>49583</v>
      </c>
      <c r="M124" s="26">
        <f t="shared" si="35"/>
        <v>0</v>
      </c>
      <c r="N124" s="27">
        <f t="shared" si="27"/>
        <v>0</v>
      </c>
      <c r="O124" s="27">
        <f t="shared" si="34"/>
        <v>0</v>
      </c>
      <c r="P124" s="1"/>
    </row>
    <row r="125" spans="1:16" x14ac:dyDescent="0.2">
      <c r="A125" s="13" t="s">
        <v>121</v>
      </c>
      <c r="B125" s="17">
        <f t="shared" si="28"/>
        <v>48488</v>
      </c>
      <c r="C125" s="5">
        <v>0</v>
      </c>
      <c r="D125" s="6">
        <f t="shared" si="24"/>
        <v>39025.340000000018</v>
      </c>
      <c r="E125" s="6">
        <f t="shared" si="30"/>
        <v>3.2521116666666678</v>
      </c>
      <c r="F125" s="6">
        <f>SUM($D$8:D125)</f>
        <v>4524446.200000003</v>
      </c>
      <c r="G125" s="6">
        <f t="shared" si="36"/>
        <v>60974.659999999982</v>
      </c>
      <c r="H125" s="23">
        <f t="shared" si="31"/>
        <v>9.0253400000000206E-2</v>
      </c>
      <c r="I125" s="31">
        <f t="shared" si="32"/>
        <v>0.97689512959999991</v>
      </c>
      <c r="J125" s="16">
        <f t="shared" si="33"/>
        <v>508.82594927994586</v>
      </c>
      <c r="K125" s="24" t="s">
        <v>121</v>
      </c>
      <c r="L125" s="25">
        <f t="shared" si="25"/>
        <v>49614</v>
      </c>
      <c r="M125" s="26">
        <f t="shared" si="35"/>
        <v>0</v>
      </c>
      <c r="N125" s="27">
        <f t="shared" si="27"/>
        <v>0</v>
      </c>
      <c r="O125" s="27">
        <f t="shared" si="34"/>
        <v>0</v>
      </c>
      <c r="P125" s="1"/>
    </row>
    <row r="126" spans="1:16" x14ac:dyDescent="0.2">
      <c r="A126" s="13" t="s">
        <v>122</v>
      </c>
      <c r="B126" s="17">
        <f t="shared" si="28"/>
        <v>48519</v>
      </c>
      <c r="C126" s="5">
        <v>0</v>
      </c>
      <c r="D126" s="6">
        <f t="shared" si="24"/>
        <v>39025.340000000018</v>
      </c>
      <c r="E126" s="6">
        <f t="shared" si="30"/>
        <v>3.5773228333333345</v>
      </c>
      <c r="F126" s="6">
        <f>SUM($D$8:D126)</f>
        <v>4563471.5400000028</v>
      </c>
      <c r="G126" s="6">
        <f t="shared" si="36"/>
        <v>60974.659999999982</v>
      </c>
      <c r="H126" s="23">
        <f t="shared" si="31"/>
        <v>9.0253400000000206E-2</v>
      </c>
      <c r="I126" s="31">
        <f t="shared" si="32"/>
        <v>0.97689512959999991</v>
      </c>
      <c r="J126" s="16">
        <f t="shared" si="33"/>
        <v>511.92104105216498</v>
      </c>
      <c r="K126" s="24" t="s">
        <v>122</v>
      </c>
      <c r="L126" s="25">
        <f t="shared" si="25"/>
        <v>49644</v>
      </c>
      <c r="M126" s="26">
        <f t="shared" si="35"/>
        <v>0</v>
      </c>
      <c r="N126" s="27">
        <f t="shared" si="27"/>
        <v>0</v>
      </c>
      <c r="O126" s="27">
        <f t="shared" si="34"/>
        <v>0</v>
      </c>
      <c r="P126" s="1"/>
    </row>
    <row r="127" spans="1:16" x14ac:dyDescent="0.2">
      <c r="A127" s="13" t="s">
        <v>123</v>
      </c>
      <c r="B127" s="17">
        <f t="shared" si="28"/>
        <v>48549</v>
      </c>
      <c r="C127" s="5">
        <v>0</v>
      </c>
      <c r="D127" s="6">
        <f t="shared" si="24"/>
        <v>39025.340000000018</v>
      </c>
      <c r="E127" s="6">
        <f t="shared" si="30"/>
        <v>3.9025340000000011</v>
      </c>
      <c r="F127" s="6">
        <f>SUM($D$8:D127)</f>
        <v>4602496.8800000027</v>
      </c>
      <c r="G127" s="6">
        <f t="shared" si="36"/>
        <v>60974.659999999982</v>
      </c>
      <c r="H127" s="23">
        <f t="shared" si="31"/>
        <v>9.0253400000000206E-2</v>
      </c>
      <c r="I127" s="31">
        <f t="shared" si="32"/>
        <v>0.97689512959999991</v>
      </c>
      <c r="J127" s="16">
        <f t="shared" si="33"/>
        <v>515.00261023967653</v>
      </c>
      <c r="K127" s="24" t="s">
        <v>123</v>
      </c>
      <c r="L127" s="25">
        <f t="shared" si="25"/>
        <v>49675</v>
      </c>
      <c r="M127" s="26">
        <f t="shared" si="35"/>
        <v>0</v>
      </c>
      <c r="N127" s="27">
        <f t="shared" si="27"/>
        <v>0</v>
      </c>
      <c r="O127" s="27">
        <f t="shared" si="34"/>
        <v>0</v>
      </c>
      <c r="P127" s="1"/>
    </row>
    <row r="128" spans="1:16" x14ac:dyDescent="0.2">
      <c r="A128" s="13" t="s">
        <v>124</v>
      </c>
      <c r="B128" s="17">
        <f t="shared" si="28"/>
        <v>48580</v>
      </c>
      <c r="C128" s="5">
        <v>0</v>
      </c>
      <c r="D128" s="6">
        <f t="shared" si="24"/>
        <v>39028.210000000021</v>
      </c>
      <c r="E128" s="6">
        <f t="shared" si="30"/>
        <v>0.32523508333333351</v>
      </c>
      <c r="F128" s="6">
        <f>SUM($D$8:D128)</f>
        <v>4641525.0900000026</v>
      </c>
      <c r="G128" s="6">
        <f t="shared" si="36"/>
        <v>60971.789999999979</v>
      </c>
      <c r="H128" s="23">
        <f t="shared" si="31"/>
        <v>9.0282100000000198E-2</v>
      </c>
      <c r="I128" s="31">
        <f t="shared" si="32"/>
        <v>0.97688778239999996</v>
      </c>
      <c r="J128" s="16">
        <f t="shared" si="33"/>
        <v>518.10859971621232</v>
      </c>
      <c r="K128" s="24" t="s">
        <v>124</v>
      </c>
      <c r="L128" s="25">
        <f t="shared" si="25"/>
        <v>49706</v>
      </c>
      <c r="M128" s="26">
        <f t="shared" si="35"/>
        <v>0</v>
      </c>
      <c r="N128" s="27">
        <f t="shared" si="27"/>
        <v>0</v>
      </c>
      <c r="O128" s="27">
        <f t="shared" si="34"/>
        <v>0</v>
      </c>
      <c r="P128" s="1"/>
    </row>
    <row r="129" spans="1:15" s="1" customFormat="1" x14ac:dyDescent="0.2">
      <c r="A129" s="13" t="s">
        <v>125</v>
      </c>
      <c r="B129" s="17">
        <f t="shared" si="28"/>
        <v>48611</v>
      </c>
      <c r="C129" s="5">
        <v>0</v>
      </c>
      <c r="D129" s="6">
        <f t="shared" si="24"/>
        <v>39028.210000000021</v>
      </c>
      <c r="E129" s="6">
        <f t="shared" si="30"/>
        <v>0.65047016666666702</v>
      </c>
      <c r="F129" s="6">
        <f>SUM($D$8:D129)</f>
        <v>4680553.3000000026</v>
      </c>
      <c r="G129" s="6">
        <f t="shared" si="36"/>
        <v>60971.789999999979</v>
      </c>
      <c r="H129" s="23">
        <f t="shared" si="31"/>
        <v>9.0282100000000198E-2</v>
      </c>
      <c r="I129" s="31">
        <f t="shared" si="32"/>
        <v>0.97688778239999996</v>
      </c>
      <c r="J129" s="16">
        <f t="shared" si="33"/>
        <v>521.16380127046773</v>
      </c>
      <c r="K129" s="24" t="s">
        <v>125</v>
      </c>
      <c r="L129" s="25">
        <f t="shared" si="25"/>
        <v>49735</v>
      </c>
      <c r="M129" s="26">
        <f t="shared" si="35"/>
        <v>0</v>
      </c>
      <c r="N129" s="27">
        <f t="shared" si="27"/>
        <v>0</v>
      </c>
      <c r="O129" s="27">
        <f t="shared" si="34"/>
        <v>0</v>
      </c>
    </row>
    <row r="130" spans="1:15" s="1" customFormat="1" x14ac:dyDescent="0.2">
      <c r="A130" s="13" t="s">
        <v>126</v>
      </c>
      <c r="B130" s="17">
        <f t="shared" si="28"/>
        <v>48639</v>
      </c>
      <c r="C130" s="5">
        <v>0</v>
      </c>
      <c r="D130" s="6">
        <f t="shared" si="24"/>
        <v>39028.210000000021</v>
      </c>
      <c r="E130" s="6">
        <f t="shared" si="30"/>
        <v>0.97570525000000052</v>
      </c>
      <c r="F130" s="6">
        <f>SUM($D$8:D130)</f>
        <v>4719581.5100000026</v>
      </c>
      <c r="G130" s="6">
        <f t="shared" si="36"/>
        <v>60971.789999999979</v>
      </c>
      <c r="H130" s="23">
        <f t="shared" si="31"/>
        <v>9.0282100000000198E-2</v>
      </c>
      <c r="I130" s="31">
        <f t="shared" si="32"/>
        <v>0.97688778239999996</v>
      </c>
      <c r="J130" s="16">
        <f t="shared" si="33"/>
        <v>524.20574000207262</v>
      </c>
      <c r="K130" s="24" t="s">
        <v>126</v>
      </c>
      <c r="L130" s="25">
        <f t="shared" si="25"/>
        <v>49766</v>
      </c>
      <c r="M130" s="26">
        <f t="shared" si="35"/>
        <v>0</v>
      </c>
      <c r="N130" s="27">
        <f t="shared" si="27"/>
        <v>0</v>
      </c>
      <c r="O130" s="27">
        <f t="shared" si="34"/>
        <v>0</v>
      </c>
    </row>
    <row r="131" spans="1:15" s="1" customFormat="1" x14ac:dyDescent="0.2">
      <c r="A131" s="13" t="s">
        <v>127</v>
      </c>
      <c r="B131" s="17">
        <f t="shared" si="28"/>
        <v>48670</v>
      </c>
      <c r="C131" s="5">
        <v>0</v>
      </c>
      <c r="D131" s="6">
        <f t="shared" si="24"/>
        <v>39028.210000000021</v>
      </c>
      <c r="E131" s="6">
        <f t="shared" si="30"/>
        <v>1.300940333333334</v>
      </c>
      <c r="F131" s="6">
        <f>SUM($D$8:D131)</f>
        <v>4758609.7200000025</v>
      </c>
      <c r="G131" s="6">
        <f t="shared" si="36"/>
        <v>60971.789999999979</v>
      </c>
      <c r="H131" s="23">
        <f t="shared" si="31"/>
        <v>9.0282100000000198E-2</v>
      </c>
      <c r="I131" s="31">
        <f t="shared" si="32"/>
        <v>0.97688778239999996</v>
      </c>
      <c r="J131" s="16">
        <f t="shared" si="33"/>
        <v>527.23450208610529</v>
      </c>
      <c r="K131" s="24" t="s">
        <v>127</v>
      </c>
      <c r="L131" s="25">
        <f t="shared" si="25"/>
        <v>49796</v>
      </c>
      <c r="M131" s="26">
        <f t="shared" si="35"/>
        <v>0</v>
      </c>
      <c r="N131" s="27">
        <f t="shared" si="27"/>
        <v>0</v>
      </c>
      <c r="O131" s="27">
        <f t="shared" si="34"/>
        <v>0</v>
      </c>
    </row>
    <row r="132" spans="1:15" s="1" customFormat="1" x14ac:dyDescent="0.2">
      <c r="A132" s="13" t="s">
        <v>128</v>
      </c>
      <c r="B132" s="17">
        <f t="shared" si="28"/>
        <v>48700</v>
      </c>
      <c r="C132" s="5">
        <v>0</v>
      </c>
      <c r="D132" s="6">
        <f t="shared" si="24"/>
        <v>39028.210000000021</v>
      </c>
      <c r="E132" s="6">
        <f t="shared" si="30"/>
        <v>1.6261754166666675</v>
      </c>
      <c r="F132" s="6">
        <f>SUM($D$8:D132)</f>
        <v>4797637.9300000025</v>
      </c>
      <c r="G132" s="6">
        <f t="shared" si="36"/>
        <v>60971.789999999979</v>
      </c>
      <c r="H132" s="23">
        <f t="shared" si="31"/>
        <v>9.0282100000000198E-2</v>
      </c>
      <c r="I132" s="31">
        <f t="shared" si="32"/>
        <v>0.97688778239999996</v>
      </c>
      <c r="J132" s="16">
        <f t="shared" si="33"/>
        <v>530.25017295269572</v>
      </c>
      <c r="K132" s="24" t="s">
        <v>128</v>
      </c>
      <c r="L132" s="25">
        <f t="shared" si="25"/>
        <v>49827</v>
      </c>
      <c r="M132" s="26">
        <f t="shared" si="35"/>
        <v>0</v>
      </c>
      <c r="N132" s="27">
        <f t="shared" si="27"/>
        <v>0</v>
      </c>
      <c r="O132" s="27">
        <f t="shared" si="34"/>
        <v>0</v>
      </c>
    </row>
    <row r="133" spans="1:15" s="1" customFormat="1" x14ac:dyDescent="0.2">
      <c r="A133" s="13" t="s">
        <v>129</v>
      </c>
      <c r="B133" s="17">
        <f t="shared" si="28"/>
        <v>48731</v>
      </c>
      <c r="C133" s="5">
        <v>0</v>
      </c>
      <c r="D133" s="6">
        <f t="shared" si="24"/>
        <v>39028.210000000021</v>
      </c>
      <c r="E133" s="6">
        <f t="shared" si="30"/>
        <v>1.951410500000001</v>
      </c>
      <c r="F133" s="6">
        <f>SUM($D$8:D133)</f>
        <v>4836666.1400000025</v>
      </c>
      <c r="G133" s="6">
        <f t="shared" si="36"/>
        <v>60971.789999999979</v>
      </c>
      <c r="H133" s="23">
        <f t="shared" si="31"/>
        <v>9.0282100000000198E-2</v>
      </c>
      <c r="I133" s="31">
        <f t="shared" si="32"/>
        <v>0.97688778239999996</v>
      </c>
      <c r="J133" s="16">
        <f t="shared" si="33"/>
        <v>533.25283729505691</v>
      </c>
      <c r="K133" s="24" t="s">
        <v>129</v>
      </c>
      <c r="L133" s="25">
        <f t="shared" si="25"/>
        <v>49857</v>
      </c>
      <c r="M133" s="26">
        <f t="shared" si="35"/>
        <v>0</v>
      </c>
      <c r="N133" s="27">
        <f t="shared" si="27"/>
        <v>0</v>
      </c>
      <c r="O133" s="27">
        <f t="shared" si="34"/>
        <v>0</v>
      </c>
    </row>
    <row r="134" spans="1:15" s="1" customFormat="1" x14ac:dyDescent="0.2">
      <c r="A134" s="13" t="s">
        <v>130</v>
      </c>
      <c r="B134" s="17">
        <f t="shared" si="28"/>
        <v>48761</v>
      </c>
      <c r="C134" s="5">
        <v>0</v>
      </c>
      <c r="D134" s="6">
        <f t="shared" si="24"/>
        <v>39028.210000000021</v>
      </c>
      <c r="E134" s="6">
        <f t="shared" si="30"/>
        <v>2.2766455833333348</v>
      </c>
      <c r="F134" s="6">
        <f>SUM($D$8:D134)</f>
        <v>4875694.3500000024</v>
      </c>
      <c r="G134" s="6">
        <f t="shared" si="36"/>
        <v>60971.789999999979</v>
      </c>
      <c r="H134" s="23">
        <f t="shared" si="31"/>
        <v>9.0282100000000198E-2</v>
      </c>
      <c r="I134" s="31">
        <f t="shared" si="32"/>
        <v>0.97688778239999996</v>
      </c>
      <c r="J134" s="16">
        <f t="shared" si="33"/>
        <v>536.24257907741389</v>
      </c>
      <c r="K134" s="24" t="s">
        <v>130</v>
      </c>
      <c r="L134" s="25">
        <f t="shared" si="25"/>
        <v>49888</v>
      </c>
      <c r="M134" s="26">
        <f t="shared" si="35"/>
        <v>0</v>
      </c>
      <c r="N134" s="27">
        <f t="shared" si="27"/>
        <v>0</v>
      </c>
      <c r="O134" s="27">
        <f t="shared" si="34"/>
        <v>0</v>
      </c>
    </row>
    <row r="135" spans="1:15" s="1" customFormat="1" x14ac:dyDescent="0.2">
      <c r="A135" s="13" t="s">
        <v>131</v>
      </c>
      <c r="B135" s="17">
        <f t="shared" si="28"/>
        <v>48792</v>
      </c>
      <c r="C135" s="5">
        <v>0</v>
      </c>
      <c r="D135" s="6">
        <f t="shared" si="24"/>
        <v>39028.210000000021</v>
      </c>
      <c r="E135" s="6">
        <f t="shared" si="30"/>
        <v>2.6018806666666681</v>
      </c>
      <c r="F135" s="6">
        <f>SUM($D$8:D135)</f>
        <v>4914722.5600000024</v>
      </c>
      <c r="G135" s="6">
        <f t="shared" si="36"/>
        <v>60971.789999999979</v>
      </c>
      <c r="H135" s="23">
        <f t="shared" si="31"/>
        <v>9.0282100000000198E-2</v>
      </c>
      <c r="I135" s="31">
        <f t="shared" si="32"/>
        <v>0.97688778239999996</v>
      </c>
      <c r="J135" s="16">
        <f t="shared" si="33"/>
        <v>539.21948154283041</v>
      </c>
      <c r="K135" s="24" t="s">
        <v>131</v>
      </c>
      <c r="L135" s="25">
        <f t="shared" si="25"/>
        <v>49919</v>
      </c>
      <c r="M135" s="26">
        <f t="shared" si="35"/>
        <v>0</v>
      </c>
      <c r="N135" s="27">
        <f t="shared" si="27"/>
        <v>0</v>
      </c>
      <c r="O135" s="27">
        <f t="shared" si="34"/>
        <v>0</v>
      </c>
    </row>
    <row r="136" spans="1:15" s="1" customFormat="1" x14ac:dyDescent="0.2">
      <c r="A136" s="13" t="s">
        <v>132</v>
      </c>
      <c r="B136" s="17">
        <f t="shared" si="28"/>
        <v>48823</v>
      </c>
      <c r="C136" s="5">
        <v>0</v>
      </c>
      <c r="D136" s="6">
        <f t="shared" si="24"/>
        <v>39028.210000000021</v>
      </c>
      <c r="E136" s="6">
        <f t="shared" si="30"/>
        <v>2.9271157500000013</v>
      </c>
      <c r="F136" s="6">
        <f>SUM($D$8:D136)</f>
        <v>4953750.7700000023</v>
      </c>
      <c r="G136" s="6">
        <f t="shared" si="36"/>
        <v>60971.789999999979</v>
      </c>
      <c r="H136" s="23">
        <f t="shared" si="31"/>
        <v>9.0282100000000198E-2</v>
      </c>
      <c r="I136" s="31">
        <f t="shared" si="32"/>
        <v>0.97688778239999996</v>
      </c>
      <c r="J136" s="16">
        <f t="shared" si="33"/>
        <v>542.18362722093445</v>
      </c>
      <c r="K136" s="24" t="s">
        <v>132</v>
      </c>
      <c r="L136" s="25">
        <f t="shared" si="25"/>
        <v>49949</v>
      </c>
      <c r="M136" s="26">
        <f t="shared" si="35"/>
        <v>0</v>
      </c>
      <c r="N136" s="27">
        <f t="shared" si="27"/>
        <v>0</v>
      </c>
      <c r="O136" s="27">
        <f t="shared" si="34"/>
        <v>0</v>
      </c>
    </row>
    <row r="137" spans="1:15" s="1" customFormat="1" x14ac:dyDescent="0.2">
      <c r="A137" s="13" t="s">
        <v>133</v>
      </c>
      <c r="B137" s="17">
        <f t="shared" si="28"/>
        <v>48853</v>
      </c>
      <c r="C137" s="5">
        <v>0</v>
      </c>
      <c r="D137" s="6">
        <f t="shared" si="24"/>
        <v>39028.210000000021</v>
      </c>
      <c r="E137" s="6">
        <f t="shared" ref="E137:E191" si="37">MAX(0,IF(MONTH(B137)=1,0,E136)+(D137-C137)*$C$5*30/360+C137*$C$5*(30-DAY(B137))/360)</f>
        <v>3.2523508333333346</v>
      </c>
      <c r="F137" s="6">
        <f>SUM($D$8:D137)</f>
        <v>4992778.9800000023</v>
      </c>
      <c r="G137" s="6">
        <f t="shared" si="36"/>
        <v>60971.789999999979</v>
      </c>
      <c r="H137" s="23">
        <f t="shared" ref="H137:H168" si="38">D137/$C$2-$H$3</f>
        <v>9.0282100000000198E-2</v>
      </c>
      <c r="I137" s="31">
        <f t="shared" ref="I137:I168" si="39">1-64*($M$5-0.004*$C$2)/$C$2*H137</f>
        <v>0.97688778239999996</v>
      </c>
      <c r="J137" s="16">
        <f t="shared" ref="J137:J191" si="40">(200*$M$5*I137)/(G137/750+$H$2*G137*G137/(F137+3*G137))</f>
        <v>545.13509793554522</v>
      </c>
      <c r="K137" s="24" t="s">
        <v>133</v>
      </c>
      <c r="L137" s="25">
        <f t="shared" si="25"/>
        <v>49980</v>
      </c>
      <c r="M137" s="26">
        <f t="shared" si="35"/>
        <v>0</v>
      </c>
      <c r="N137" s="27">
        <f t="shared" si="27"/>
        <v>0</v>
      </c>
      <c r="O137" s="27">
        <f t="shared" ref="O137:O168" si="41">N137*$M$6/12</f>
        <v>0</v>
      </c>
    </row>
    <row r="138" spans="1:15" s="1" customFormat="1" x14ac:dyDescent="0.2">
      <c r="A138" s="13" t="s">
        <v>134</v>
      </c>
      <c r="B138" s="17">
        <f t="shared" si="28"/>
        <v>48884</v>
      </c>
      <c r="C138" s="5">
        <v>0</v>
      </c>
      <c r="D138" s="6">
        <f t="shared" ref="D138:D191" si="42">C138+D137+IF(MONTH(B138)=1,ROUND(E137*0.73625,2),0)</f>
        <v>39028.210000000021</v>
      </c>
      <c r="E138" s="6">
        <f t="shared" si="37"/>
        <v>3.5775859166666679</v>
      </c>
      <c r="F138" s="6">
        <f>SUM($D$8:D138)</f>
        <v>5031807.1900000023</v>
      </c>
      <c r="G138" s="6">
        <f t="shared" si="36"/>
        <v>60971.789999999979</v>
      </c>
      <c r="H138" s="23">
        <f t="shared" si="38"/>
        <v>9.0282100000000198E-2</v>
      </c>
      <c r="I138" s="31">
        <f t="shared" si="39"/>
        <v>0.97688778239999996</v>
      </c>
      <c r="J138" s="16">
        <f t="shared" si="40"/>
        <v>548.07397481220232</v>
      </c>
      <c r="K138" s="24" t="s">
        <v>134</v>
      </c>
      <c r="L138" s="25">
        <f t="shared" ref="L138:L191" si="43">DATE(YEAR(L137),MONTH(L137)+1,1)</f>
        <v>50010</v>
      </c>
      <c r="M138" s="26">
        <f t="shared" ref="M138:M169" si="44">MIN($M$5,-N137-O137)</f>
        <v>0</v>
      </c>
      <c r="N138" s="27">
        <f t="shared" ref="N138:N173" si="45">M138+N137+O137</f>
        <v>0</v>
      </c>
      <c r="O138" s="27">
        <f t="shared" si="41"/>
        <v>0</v>
      </c>
    </row>
    <row r="139" spans="1:15" s="1" customFormat="1" x14ac:dyDescent="0.2">
      <c r="A139" s="13" t="s">
        <v>135</v>
      </c>
      <c r="B139" s="17">
        <f t="shared" ref="B139:B191" si="46">DATE(YEAR(B138),MONTH(B138)+1,1)</f>
        <v>48914</v>
      </c>
      <c r="C139" s="5">
        <v>0</v>
      </c>
      <c r="D139" s="6">
        <f t="shared" si="42"/>
        <v>39028.210000000021</v>
      </c>
      <c r="E139" s="6">
        <f t="shared" si="37"/>
        <v>3.9028210000000012</v>
      </c>
      <c r="F139" s="6">
        <f>SUM($D$8:D139)</f>
        <v>5070835.4000000022</v>
      </c>
      <c r="G139" s="6">
        <f t="shared" si="36"/>
        <v>60971.789999999979</v>
      </c>
      <c r="H139" s="23">
        <f t="shared" si="38"/>
        <v>9.0282100000000198E-2</v>
      </c>
      <c r="I139" s="31">
        <f t="shared" si="39"/>
        <v>0.97688778239999996</v>
      </c>
      <c r="J139" s="16">
        <f t="shared" si="40"/>
        <v>551.00033828559901</v>
      </c>
      <c r="K139" s="24" t="s">
        <v>135</v>
      </c>
      <c r="L139" s="25">
        <f t="shared" si="43"/>
        <v>50041</v>
      </c>
      <c r="M139" s="26">
        <f t="shared" si="44"/>
        <v>0</v>
      </c>
      <c r="N139" s="27">
        <f t="shared" si="45"/>
        <v>0</v>
      </c>
      <c r="O139" s="27">
        <f t="shared" si="41"/>
        <v>0</v>
      </c>
    </row>
    <row r="140" spans="1:15" s="1" customFormat="1" x14ac:dyDescent="0.2">
      <c r="A140" s="13" t="s">
        <v>136</v>
      </c>
      <c r="B140" s="17">
        <f t="shared" si="46"/>
        <v>48945</v>
      </c>
      <c r="C140" s="5">
        <v>0</v>
      </c>
      <c r="D140" s="6">
        <f t="shared" si="42"/>
        <v>39031.080000000024</v>
      </c>
      <c r="E140" s="6">
        <f t="shared" si="37"/>
        <v>0.32525900000000024</v>
      </c>
      <c r="F140" s="6">
        <f>SUM($D$8:D140)</f>
        <v>5109866.4800000023</v>
      </c>
      <c r="G140" s="6">
        <f t="shared" si="36"/>
        <v>60968.919999999976</v>
      </c>
      <c r="H140" s="23">
        <f t="shared" si="38"/>
        <v>9.0310800000000246E-2</v>
      </c>
      <c r="I140" s="31">
        <f t="shared" si="39"/>
        <v>0.9768804351999999</v>
      </c>
      <c r="J140" s="16">
        <f t="shared" si="40"/>
        <v>553.95431160504143</v>
      </c>
      <c r="K140" s="24" t="s">
        <v>136</v>
      </c>
      <c r="L140" s="25">
        <f t="shared" si="43"/>
        <v>50072</v>
      </c>
      <c r="M140" s="26">
        <f t="shared" si="44"/>
        <v>0</v>
      </c>
      <c r="N140" s="27">
        <f t="shared" si="45"/>
        <v>0</v>
      </c>
      <c r="O140" s="27">
        <f t="shared" si="41"/>
        <v>0</v>
      </c>
    </row>
    <row r="141" spans="1:15" s="1" customFormat="1" x14ac:dyDescent="0.2">
      <c r="A141" s="13" t="s">
        <v>137</v>
      </c>
      <c r="B141" s="17">
        <f t="shared" si="46"/>
        <v>48976</v>
      </c>
      <c r="C141" s="5">
        <v>0</v>
      </c>
      <c r="D141" s="6">
        <f t="shared" si="42"/>
        <v>39031.080000000024</v>
      </c>
      <c r="E141" s="6">
        <f t="shared" si="37"/>
        <v>0.65051800000000048</v>
      </c>
      <c r="F141" s="6">
        <f>SUM($D$8:D141)</f>
        <v>5148897.5600000024</v>
      </c>
      <c r="G141" s="6">
        <f t="shared" ref="G141:G178" si="47">MAX($C$2-D141,50%*$C$2)</f>
        <v>60968.919999999976</v>
      </c>
      <c r="H141" s="23">
        <f t="shared" si="38"/>
        <v>9.0310800000000246E-2</v>
      </c>
      <c r="I141" s="31">
        <f t="shared" si="39"/>
        <v>0.9768804351999999</v>
      </c>
      <c r="J141" s="16">
        <f t="shared" si="40"/>
        <v>556.85627403425281</v>
      </c>
      <c r="K141" s="24" t="s">
        <v>137</v>
      </c>
      <c r="L141" s="25">
        <f t="shared" si="43"/>
        <v>50100</v>
      </c>
      <c r="M141" s="26">
        <f t="shared" si="44"/>
        <v>0</v>
      </c>
      <c r="N141" s="27">
        <f t="shared" si="45"/>
        <v>0</v>
      </c>
      <c r="O141" s="27">
        <f t="shared" si="41"/>
        <v>0</v>
      </c>
    </row>
    <row r="142" spans="1:15" s="1" customFormat="1" x14ac:dyDescent="0.2">
      <c r="A142" s="13" t="s">
        <v>138</v>
      </c>
      <c r="B142" s="17">
        <f t="shared" si="46"/>
        <v>49004</v>
      </c>
      <c r="C142" s="5">
        <v>0</v>
      </c>
      <c r="D142" s="6">
        <f t="shared" si="42"/>
        <v>39031.080000000024</v>
      </c>
      <c r="E142" s="6">
        <f t="shared" si="37"/>
        <v>0.97577700000000078</v>
      </c>
      <c r="F142" s="6">
        <f>SUM($D$8:D142)</f>
        <v>5187928.6400000025</v>
      </c>
      <c r="G142" s="6">
        <f t="shared" si="47"/>
        <v>60968.919999999976</v>
      </c>
      <c r="H142" s="23">
        <f t="shared" si="38"/>
        <v>9.0310800000000246E-2</v>
      </c>
      <c r="I142" s="31">
        <f t="shared" si="39"/>
        <v>0.9768804351999999</v>
      </c>
      <c r="J142" s="16">
        <f t="shared" si="40"/>
        <v>559.74595734139541</v>
      </c>
      <c r="K142" s="24" t="s">
        <v>138</v>
      </c>
      <c r="L142" s="25">
        <f t="shared" si="43"/>
        <v>50131</v>
      </c>
      <c r="M142" s="26">
        <f t="shared" si="44"/>
        <v>0</v>
      </c>
      <c r="N142" s="27">
        <f t="shared" si="45"/>
        <v>0</v>
      </c>
      <c r="O142" s="27">
        <f t="shared" si="41"/>
        <v>0</v>
      </c>
    </row>
    <row r="143" spans="1:15" s="1" customFormat="1" x14ac:dyDescent="0.2">
      <c r="A143" s="13" t="s">
        <v>139</v>
      </c>
      <c r="B143" s="17">
        <f t="shared" si="46"/>
        <v>49035</v>
      </c>
      <c r="C143" s="5">
        <v>0</v>
      </c>
      <c r="D143" s="6">
        <f t="shared" si="42"/>
        <v>39031.080000000024</v>
      </c>
      <c r="E143" s="6">
        <f t="shared" si="37"/>
        <v>1.301036000000001</v>
      </c>
      <c r="F143" s="6">
        <f>SUM($D$8:D143)</f>
        <v>5226959.7200000025</v>
      </c>
      <c r="G143" s="6">
        <f t="shared" si="47"/>
        <v>60968.919999999976</v>
      </c>
      <c r="H143" s="23">
        <f t="shared" si="38"/>
        <v>9.0310800000000246E-2</v>
      </c>
      <c r="I143" s="31">
        <f t="shared" si="39"/>
        <v>0.9768804351999999</v>
      </c>
      <c r="J143" s="16">
        <f t="shared" si="40"/>
        <v>562.6234392972143</v>
      </c>
      <c r="K143" s="24" t="s">
        <v>139</v>
      </c>
      <c r="L143" s="25">
        <f t="shared" si="43"/>
        <v>50161</v>
      </c>
      <c r="M143" s="26">
        <f t="shared" si="44"/>
        <v>0</v>
      </c>
      <c r="N143" s="27">
        <f t="shared" si="45"/>
        <v>0</v>
      </c>
      <c r="O143" s="27">
        <f t="shared" si="41"/>
        <v>0</v>
      </c>
    </row>
    <row r="144" spans="1:15" s="1" customFormat="1" x14ac:dyDescent="0.2">
      <c r="A144" s="13" t="s">
        <v>140</v>
      </c>
      <c r="B144" s="17">
        <f t="shared" si="46"/>
        <v>49065</v>
      </c>
      <c r="C144" s="5">
        <v>0</v>
      </c>
      <c r="D144" s="6">
        <f t="shared" si="42"/>
        <v>39031.080000000024</v>
      </c>
      <c r="E144" s="6">
        <f t="shared" si="37"/>
        <v>1.6262950000000012</v>
      </c>
      <c r="F144" s="6">
        <f>SUM($D$8:D144)</f>
        <v>5265990.8000000026</v>
      </c>
      <c r="G144" s="6">
        <f t="shared" si="47"/>
        <v>60968.919999999976</v>
      </c>
      <c r="H144" s="23">
        <f t="shared" si="38"/>
        <v>9.0310800000000246E-2</v>
      </c>
      <c r="I144" s="31">
        <f t="shared" si="39"/>
        <v>0.9768804351999999</v>
      </c>
      <c r="J144" s="16">
        <f t="shared" si="40"/>
        <v>565.48879701708245</v>
      </c>
      <c r="K144" s="24" t="s">
        <v>140</v>
      </c>
      <c r="L144" s="25">
        <f t="shared" si="43"/>
        <v>50192</v>
      </c>
      <c r="M144" s="26">
        <f t="shared" si="44"/>
        <v>0</v>
      </c>
      <c r="N144" s="27">
        <f t="shared" si="45"/>
        <v>0</v>
      </c>
      <c r="O144" s="27">
        <f t="shared" si="41"/>
        <v>0</v>
      </c>
    </row>
    <row r="145" spans="1:15" s="1" customFormat="1" x14ac:dyDescent="0.2">
      <c r="A145" s="13" t="s">
        <v>141</v>
      </c>
      <c r="B145" s="17">
        <f t="shared" si="46"/>
        <v>49096</v>
      </c>
      <c r="C145" s="5">
        <v>0</v>
      </c>
      <c r="D145" s="6">
        <f t="shared" si="42"/>
        <v>39031.080000000024</v>
      </c>
      <c r="E145" s="6">
        <f t="shared" si="37"/>
        <v>1.9515540000000013</v>
      </c>
      <c r="F145" s="6">
        <f>SUM($D$8:D145)</f>
        <v>5305021.8800000027</v>
      </c>
      <c r="G145" s="6">
        <f t="shared" si="47"/>
        <v>60968.919999999976</v>
      </c>
      <c r="H145" s="23">
        <f t="shared" si="38"/>
        <v>9.0310800000000246E-2</v>
      </c>
      <c r="I145" s="31">
        <f t="shared" si="39"/>
        <v>0.9768804351999999</v>
      </c>
      <c r="J145" s="16">
        <f t="shared" si="40"/>
        <v>568.34210696788875</v>
      </c>
      <c r="K145" s="24" t="s">
        <v>141</v>
      </c>
      <c r="L145" s="25">
        <f t="shared" si="43"/>
        <v>50222</v>
      </c>
      <c r="M145" s="26">
        <f t="shared" si="44"/>
        <v>0</v>
      </c>
      <c r="N145" s="27">
        <f t="shared" si="45"/>
        <v>0</v>
      </c>
      <c r="O145" s="27">
        <f t="shared" si="41"/>
        <v>0</v>
      </c>
    </row>
    <row r="146" spans="1:15" s="1" customFormat="1" x14ac:dyDescent="0.2">
      <c r="A146" s="13" t="s">
        <v>142</v>
      </c>
      <c r="B146" s="17">
        <f t="shared" si="46"/>
        <v>49126</v>
      </c>
      <c r="C146" s="5">
        <v>0</v>
      </c>
      <c r="D146" s="6">
        <f t="shared" si="42"/>
        <v>39031.080000000024</v>
      </c>
      <c r="E146" s="6">
        <f t="shared" si="37"/>
        <v>2.2768130000000015</v>
      </c>
      <c r="F146" s="6">
        <f>SUM($D$8:D146)</f>
        <v>5344052.9600000028</v>
      </c>
      <c r="G146" s="6">
        <f t="shared" si="47"/>
        <v>60968.919999999976</v>
      </c>
      <c r="H146" s="23">
        <f t="shared" si="38"/>
        <v>9.0310800000000246E-2</v>
      </c>
      <c r="I146" s="31">
        <f t="shared" si="39"/>
        <v>0.9768804351999999</v>
      </c>
      <c r="J146" s="16">
        <f t="shared" si="40"/>
        <v>571.18344497484236</v>
      </c>
      <c r="K146" s="24" t="s">
        <v>142</v>
      </c>
      <c r="L146" s="25">
        <f t="shared" si="43"/>
        <v>50253</v>
      </c>
      <c r="M146" s="26">
        <f t="shared" si="44"/>
        <v>0</v>
      </c>
      <c r="N146" s="27">
        <f t="shared" si="45"/>
        <v>0</v>
      </c>
      <c r="O146" s="27">
        <f t="shared" si="41"/>
        <v>0</v>
      </c>
    </row>
    <row r="147" spans="1:15" s="1" customFormat="1" x14ac:dyDescent="0.2">
      <c r="A147" s="13" t="s">
        <v>143</v>
      </c>
      <c r="B147" s="17">
        <f t="shared" si="46"/>
        <v>49157</v>
      </c>
      <c r="C147" s="5">
        <v>0</v>
      </c>
      <c r="D147" s="6">
        <f t="shared" si="42"/>
        <v>39031.080000000024</v>
      </c>
      <c r="E147" s="6">
        <f t="shared" si="37"/>
        <v>2.6020720000000019</v>
      </c>
      <c r="F147" s="6">
        <f>SUM($D$8:D147)</f>
        <v>5383084.0400000028</v>
      </c>
      <c r="G147" s="6">
        <f t="shared" si="47"/>
        <v>60968.919999999976</v>
      </c>
      <c r="H147" s="23">
        <f t="shared" si="38"/>
        <v>9.0310800000000246E-2</v>
      </c>
      <c r="I147" s="31">
        <f t="shared" si="39"/>
        <v>0.9768804351999999</v>
      </c>
      <c r="J147" s="16">
        <f t="shared" si="40"/>
        <v>574.01288622818754</v>
      </c>
      <c r="K147" s="24" t="s">
        <v>143</v>
      </c>
      <c r="L147" s="25">
        <f t="shared" si="43"/>
        <v>50284</v>
      </c>
      <c r="M147" s="26">
        <f t="shared" si="44"/>
        <v>0</v>
      </c>
      <c r="N147" s="27">
        <f t="shared" si="45"/>
        <v>0</v>
      </c>
      <c r="O147" s="27">
        <f t="shared" si="41"/>
        <v>0</v>
      </c>
    </row>
    <row r="148" spans="1:15" s="1" customFormat="1" x14ac:dyDescent="0.2">
      <c r="A148" s="13" t="s">
        <v>144</v>
      </c>
      <c r="B148" s="17">
        <f t="shared" si="46"/>
        <v>49188</v>
      </c>
      <c r="C148" s="5">
        <v>0</v>
      </c>
      <c r="D148" s="6">
        <f t="shared" si="42"/>
        <v>39031.080000000024</v>
      </c>
      <c r="E148" s="6">
        <f t="shared" si="37"/>
        <v>2.9273310000000023</v>
      </c>
      <c r="F148" s="6">
        <f>SUM($D$8:D148)</f>
        <v>5422115.1200000029</v>
      </c>
      <c r="G148" s="6">
        <f t="shared" si="47"/>
        <v>60968.919999999976</v>
      </c>
      <c r="H148" s="23">
        <f t="shared" si="38"/>
        <v>9.0310800000000246E-2</v>
      </c>
      <c r="I148" s="31">
        <f t="shared" si="39"/>
        <v>0.9768804351999999</v>
      </c>
      <c r="J148" s="16">
        <f t="shared" si="40"/>
        <v>576.83050528983711</v>
      </c>
      <c r="K148" s="24" t="s">
        <v>144</v>
      </c>
      <c r="L148" s="25">
        <f t="shared" si="43"/>
        <v>50314</v>
      </c>
      <c r="M148" s="26">
        <f t="shared" si="44"/>
        <v>0</v>
      </c>
      <c r="N148" s="27">
        <f t="shared" si="45"/>
        <v>0</v>
      </c>
      <c r="O148" s="27">
        <f t="shared" si="41"/>
        <v>0</v>
      </c>
    </row>
    <row r="149" spans="1:15" s="1" customFormat="1" x14ac:dyDescent="0.2">
      <c r="A149" s="13" t="s">
        <v>145</v>
      </c>
      <c r="B149" s="17">
        <f t="shared" si="46"/>
        <v>49218</v>
      </c>
      <c r="C149" s="5">
        <v>0</v>
      </c>
      <c r="D149" s="6">
        <f t="shared" si="42"/>
        <v>39031.080000000024</v>
      </c>
      <c r="E149" s="6">
        <f t="shared" si="37"/>
        <v>3.2525900000000028</v>
      </c>
      <c r="F149" s="6">
        <f>SUM($D$8:D149)</f>
        <v>5461146.200000003</v>
      </c>
      <c r="G149" s="6">
        <f t="shared" si="47"/>
        <v>60968.919999999976</v>
      </c>
      <c r="H149" s="23">
        <f t="shared" si="38"/>
        <v>9.0310800000000246E-2</v>
      </c>
      <c r="I149" s="31">
        <f t="shared" si="39"/>
        <v>0.9768804351999999</v>
      </c>
      <c r="J149" s="16">
        <f t="shared" si="40"/>
        <v>579.63637609992259</v>
      </c>
      <c r="K149" s="24" t="s">
        <v>145</v>
      </c>
      <c r="L149" s="25">
        <f t="shared" si="43"/>
        <v>50345</v>
      </c>
      <c r="M149" s="26">
        <f t="shared" si="44"/>
        <v>0</v>
      </c>
      <c r="N149" s="27">
        <f t="shared" si="45"/>
        <v>0</v>
      </c>
      <c r="O149" s="27">
        <f t="shared" si="41"/>
        <v>0</v>
      </c>
    </row>
    <row r="150" spans="1:15" s="1" customFormat="1" x14ac:dyDescent="0.2">
      <c r="A150" s="13" t="s">
        <v>146</v>
      </c>
      <c r="B150" s="17">
        <f t="shared" si="46"/>
        <v>49249</v>
      </c>
      <c r="C150" s="5">
        <v>0</v>
      </c>
      <c r="D150" s="6">
        <f t="shared" si="42"/>
        <v>39031.080000000024</v>
      </c>
      <c r="E150" s="6">
        <f t="shared" si="37"/>
        <v>3.5778490000000032</v>
      </c>
      <c r="F150" s="6">
        <f>SUM($D$8:D150)</f>
        <v>5500177.2800000031</v>
      </c>
      <c r="G150" s="6">
        <f t="shared" si="47"/>
        <v>60968.919999999976</v>
      </c>
      <c r="H150" s="23">
        <f t="shared" si="38"/>
        <v>9.0310800000000246E-2</v>
      </c>
      <c r="I150" s="31">
        <f t="shared" si="39"/>
        <v>0.9768804351999999</v>
      </c>
      <c r="J150" s="16">
        <f t="shared" si="40"/>
        <v>582.43057198326107</v>
      </c>
      <c r="K150" s="24" t="s">
        <v>146</v>
      </c>
      <c r="L150" s="25">
        <f t="shared" si="43"/>
        <v>50375</v>
      </c>
      <c r="M150" s="26">
        <f t="shared" si="44"/>
        <v>0</v>
      </c>
      <c r="N150" s="27">
        <f t="shared" si="45"/>
        <v>0</v>
      </c>
      <c r="O150" s="27">
        <f t="shared" si="41"/>
        <v>0</v>
      </c>
    </row>
    <row r="151" spans="1:15" s="1" customFormat="1" x14ac:dyDescent="0.2">
      <c r="A151" s="13" t="s">
        <v>147</v>
      </c>
      <c r="B151" s="17">
        <f t="shared" si="46"/>
        <v>49279</v>
      </c>
      <c r="C151" s="5">
        <v>0</v>
      </c>
      <c r="D151" s="6">
        <f t="shared" si="42"/>
        <v>39031.080000000024</v>
      </c>
      <c r="E151" s="6">
        <f t="shared" si="37"/>
        <v>3.9031080000000036</v>
      </c>
      <c r="F151" s="6">
        <f>SUM($D$8:D151)</f>
        <v>5539208.3600000031</v>
      </c>
      <c r="G151" s="6">
        <f t="shared" si="47"/>
        <v>60968.919999999976</v>
      </c>
      <c r="H151" s="23">
        <f t="shared" si="38"/>
        <v>9.0310800000000246E-2</v>
      </c>
      <c r="I151" s="31">
        <f t="shared" si="39"/>
        <v>0.9768804351999999</v>
      </c>
      <c r="J151" s="16">
        <f t="shared" si="40"/>
        <v>585.21316565574341</v>
      </c>
      <c r="K151" s="24" t="s">
        <v>147</v>
      </c>
      <c r="L151" s="25">
        <f t="shared" si="43"/>
        <v>50406</v>
      </c>
      <c r="M151" s="26">
        <f t="shared" si="44"/>
        <v>0</v>
      </c>
      <c r="N151" s="27">
        <f t="shared" si="45"/>
        <v>0</v>
      </c>
      <c r="O151" s="27">
        <f t="shared" si="41"/>
        <v>0</v>
      </c>
    </row>
    <row r="152" spans="1:15" s="1" customFormat="1" x14ac:dyDescent="0.2">
      <c r="A152" s="13" t="s">
        <v>148</v>
      </c>
      <c r="B152" s="17">
        <f t="shared" si="46"/>
        <v>49310</v>
      </c>
      <c r="C152" s="5">
        <v>0</v>
      </c>
      <c r="D152" s="6">
        <f t="shared" si="42"/>
        <v>39033.950000000026</v>
      </c>
      <c r="E152" s="6">
        <f t="shared" si="37"/>
        <v>0.32528291666666692</v>
      </c>
      <c r="F152" s="6">
        <f>SUM($D$8:D152)</f>
        <v>5578242.3100000033</v>
      </c>
      <c r="G152" s="6">
        <f t="shared" si="47"/>
        <v>60966.049999999974</v>
      </c>
      <c r="H152" s="23">
        <f t="shared" si="38"/>
        <v>9.0339500000000295E-2</v>
      </c>
      <c r="I152" s="31">
        <f t="shared" si="39"/>
        <v>0.97687308799999995</v>
      </c>
      <c r="J152" s="16">
        <f t="shared" si="40"/>
        <v>588.02629500166313</v>
      </c>
      <c r="K152" s="24" t="s">
        <v>148</v>
      </c>
      <c r="L152" s="25">
        <f t="shared" si="43"/>
        <v>50437</v>
      </c>
      <c r="M152" s="26">
        <f t="shared" si="44"/>
        <v>0</v>
      </c>
      <c r="N152" s="27">
        <f t="shared" si="45"/>
        <v>0</v>
      </c>
      <c r="O152" s="27">
        <f t="shared" si="41"/>
        <v>0</v>
      </c>
    </row>
    <row r="153" spans="1:15" s="1" customFormat="1" x14ac:dyDescent="0.2">
      <c r="A153" s="13" t="s">
        <v>153</v>
      </c>
      <c r="B153" s="17">
        <f t="shared" si="46"/>
        <v>49341</v>
      </c>
      <c r="C153" s="5">
        <v>0</v>
      </c>
      <c r="D153" s="6">
        <f t="shared" si="42"/>
        <v>39033.950000000026</v>
      </c>
      <c r="E153" s="6">
        <f t="shared" si="37"/>
        <v>0.65056583333333384</v>
      </c>
      <c r="F153" s="6">
        <f>SUM($D$8:D153)</f>
        <v>5617276.2600000035</v>
      </c>
      <c r="G153" s="6">
        <f t="shared" si="47"/>
        <v>60966.049999999974</v>
      </c>
      <c r="H153" s="23">
        <f t="shared" si="38"/>
        <v>9.0339500000000295E-2</v>
      </c>
      <c r="I153" s="31">
        <f t="shared" si="39"/>
        <v>0.97687308799999995</v>
      </c>
      <c r="J153" s="16">
        <f t="shared" si="40"/>
        <v>590.78626360609007</v>
      </c>
      <c r="K153" s="24" t="s">
        <v>153</v>
      </c>
      <c r="L153" s="25">
        <f t="shared" si="43"/>
        <v>50465</v>
      </c>
      <c r="M153" s="26">
        <f t="shared" si="44"/>
        <v>0</v>
      </c>
      <c r="N153" s="27">
        <f t="shared" si="45"/>
        <v>0</v>
      </c>
      <c r="O153" s="27">
        <f t="shared" si="41"/>
        <v>0</v>
      </c>
    </row>
    <row r="154" spans="1:15" s="1" customFormat="1" x14ac:dyDescent="0.2">
      <c r="A154" s="13" t="s">
        <v>154</v>
      </c>
      <c r="B154" s="17">
        <f t="shared" si="46"/>
        <v>49369</v>
      </c>
      <c r="C154" s="5">
        <v>0</v>
      </c>
      <c r="D154" s="6">
        <f t="shared" si="42"/>
        <v>39033.950000000026</v>
      </c>
      <c r="E154" s="6">
        <f t="shared" si="37"/>
        <v>0.97584875000000082</v>
      </c>
      <c r="F154" s="6">
        <f>SUM($D$8:D154)</f>
        <v>5656310.2100000037</v>
      </c>
      <c r="G154" s="6">
        <f t="shared" si="47"/>
        <v>60966.049999999974</v>
      </c>
      <c r="H154" s="23">
        <f t="shared" si="38"/>
        <v>9.0339500000000295E-2</v>
      </c>
      <c r="I154" s="31">
        <f t="shared" si="39"/>
        <v>0.97687308799999995</v>
      </c>
      <c r="J154" s="16">
        <f t="shared" si="40"/>
        <v>593.53484184787385</v>
      </c>
      <c r="K154" s="24" t="s">
        <v>154</v>
      </c>
      <c r="L154" s="25">
        <f t="shared" si="43"/>
        <v>50496</v>
      </c>
      <c r="M154" s="26">
        <f t="shared" si="44"/>
        <v>0</v>
      </c>
      <c r="N154" s="27">
        <f t="shared" si="45"/>
        <v>0</v>
      </c>
      <c r="O154" s="27">
        <f t="shared" si="41"/>
        <v>0</v>
      </c>
    </row>
    <row r="155" spans="1:15" s="1" customFormat="1" x14ac:dyDescent="0.2">
      <c r="A155" s="13" t="s">
        <v>155</v>
      </c>
      <c r="B155" s="17">
        <f t="shared" si="46"/>
        <v>49400</v>
      </c>
      <c r="C155" s="5">
        <v>0</v>
      </c>
      <c r="D155" s="6">
        <f t="shared" si="42"/>
        <v>39033.950000000026</v>
      </c>
      <c r="E155" s="6">
        <f t="shared" si="37"/>
        <v>1.3011316666666677</v>
      </c>
      <c r="F155" s="6">
        <f>SUM($D$8:D155)</f>
        <v>5695344.1600000039</v>
      </c>
      <c r="G155" s="6">
        <f t="shared" si="47"/>
        <v>60966.049999999974</v>
      </c>
      <c r="H155" s="23">
        <f t="shared" si="38"/>
        <v>9.0339500000000295E-2</v>
      </c>
      <c r="I155" s="31">
        <f t="shared" si="39"/>
        <v>0.97687308799999995</v>
      </c>
      <c r="J155" s="16">
        <f t="shared" si="40"/>
        <v>596.27210009368184</v>
      </c>
      <c r="K155" s="24" t="s">
        <v>155</v>
      </c>
      <c r="L155" s="25">
        <f t="shared" si="43"/>
        <v>50526</v>
      </c>
      <c r="M155" s="26">
        <f t="shared" si="44"/>
        <v>0</v>
      </c>
      <c r="N155" s="27">
        <f t="shared" si="45"/>
        <v>0</v>
      </c>
      <c r="O155" s="27">
        <f t="shared" si="41"/>
        <v>0</v>
      </c>
    </row>
    <row r="156" spans="1:15" s="1" customFormat="1" x14ac:dyDescent="0.2">
      <c r="A156" s="13" t="s">
        <v>156</v>
      </c>
      <c r="B156" s="17">
        <f t="shared" si="46"/>
        <v>49430</v>
      </c>
      <c r="C156" s="5">
        <v>0</v>
      </c>
      <c r="D156" s="6">
        <f t="shared" si="42"/>
        <v>39033.950000000026</v>
      </c>
      <c r="E156" s="6">
        <f t="shared" si="37"/>
        <v>1.6264145833333346</v>
      </c>
      <c r="F156" s="6">
        <f>SUM($D$8:D156)</f>
        <v>5734378.1100000041</v>
      </c>
      <c r="G156" s="6">
        <f t="shared" si="47"/>
        <v>60966.049999999974</v>
      </c>
      <c r="H156" s="23">
        <f t="shared" si="38"/>
        <v>9.0339500000000295E-2</v>
      </c>
      <c r="I156" s="31">
        <f t="shared" si="39"/>
        <v>0.97687308799999995</v>
      </c>
      <c r="J156" s="16">
        <f t="shared" si="40"/>
        <v>598.99810813176214</v>
      </c>
      <c r="K156" s="24" t="s">
        <v>156</v>
      </c>
      <c r="L156" s="25">
        <f t="shared" si="43"/>
        <v>50557</v>
      </c>
      <c r="M156" s="26">
        <f t="shared" si="44"/>
        <v>0</v>
      </c>
      <c r="N156" s="27">
        <f t="shared" si="45"/>
        <v>0</v>
      </c>
      <c r="O156" s="27">
        <f t="shared" si="41"/>
        <v>0</v>
      </c>
    </row>
    <row r="157" spans="1:15" s="1" customFormat="1" x14ac:dyDescent="0.2">
      <c r="A157" s="13" t="s">
        <v>157</v>
      </c>
      <c r="B157" s="17">
        <f t="shared" si="46"/>
        <v>49461</v>
      </c>
      <c r="C157" s="5">
        <v>0</v>
      </c>
      <c r="D157" s="6">
        <f t="shared" si="42"/>
        <v>39033.950000000026</v>
      </c>
      <c r="E157" s="6">
        <f t="shared" si="37"/>
        <v>1.9516975000000014</v>
      </c>
      <c r="F157" s="6">
        <f>SUM($D$8:D157)</f>
        <v>5773412.0600000042</v>
      </c>
      <c r="G157" s="6">
        <f t="shared" si="47"/>
        <v>60966.049999999974</v>
      </c>
      <c r="H157" s="23">
        <f t="shared" si="38"/>
        <v>9.0339500000000295E-2</v>
      </c>
      <c r="I157" s="31">
        <f t="shared" si="39"/>
        <v>0.97687308799999995</v>
      </c>
      <c r="J157" s="16">
        <f t="shared" si="40"/>
        <v>601.71293517787728</v>
      </c>
      <c r="K157" s="24" t="s">
        <v>157</v>
      </c>
      <c r="L157" s="25">
        <f t="shared" si="43"/>
        <v>50587</v>
      </c>
      <c r="M157" s="26">
        <f t="shared" si="44"/>
        <v>0</v>
      </c>
      <c r="N157" s="27">
        <f t="shared" si="45"/>
        <v>0</v>
      </c>
      <c r="O157" s="27">
        <f t="shared" si="41"/>
        <v>0</v>
      </c>
    </row>
    <row r="158" spans="1:15" s="1" customFormat="1" x14ac:dyDescent="0.2">
      <c r="A158" s="13" t="s">
        <v>158</v>
      </c>
      <c r="B158" s="17">
        <f t="shared" si="46"/>
        <v>49491</v>
      </c>
      <c r="C158" s="5">
        <v>0</v>
      </c>
      <c r="D158" s="6">
        <f t="shared" si="42"/>
        <v>39033.950000000026</v>
      </c>
      <c r="E158" s="6">
        <f t="shared" si="37"/>
        <v>2.2769804166666683</v>
      </c>
      <c r="F158" s="6">
        <f>SUM($D$8:D158)</f>
        <v>5812446.0100000044</v>
      </c>
      <c r="G158" s="6">
        <f t="shared" si="47"/>
        <v>60966.049999999974</v>
      </c>
      <c r="H158" s="23">
        <f t="shared" si="38"/>
        <v>9.0339500000000295E-2</v>
      </c>
      <c r="I158" s="31">
        <f t="shared" si="39"/>
        <v>0.97687308799999995</v>
      </c>
      <c r="J158" s="16">
        <f t="shared" si="40"/>
        <v>604.41664988115997</v>
      </c>
      <c r="K158" s="24" t="s">
        <v>158</v>
      </c>
      <c r="L158" s="25">
        <f t="shared" si="43"/>
        <v>50618</v>
      </c>
      <c r="M158" s="26">
        <f t="shared" si="44"/>
        <v>0</v>
      </c>
      <c r="N158" s="27">
        <f t="shared" si="45"/>
        <v>0</v>
      </c>
      <c r="O158" s="27">
        <f t="shared" si="41"/>
        <v>0</v>
      </c>
    </row>
    <row r="159" spans="1:15" s="1" customFormat="1" x14ac:dyDescent="0.2">
      <c r="A159" s="13" t="s">
        <v>159</v>
      </c>
      <c r="B159" s="17">
        <f t="shared" si="46"/>
        <v>49522</v>
      </c>
      <c r="C159" s="5">
        <v>0</v>
      </c>
      <c r="D159" s="6">
        <f t="shared" si="42"/>
        <v>39033.950000000026</v>
      </c>
      <c r="E159" s="6">
        <f t="shared" si="37"/>
        <v>2.6022633333333354</v>
      </c>
      <c r="F159" s="6">
        <f>SUM($D$8:D159)</f>
        <v>5851479.9600000046</v>
      </c>
      <c r="G159" s="6">
        <f t="shared" si="47"/>
        <v>60966.049999999974</v>
      </c>
      <c r="H159" s="23">
        <f t="shared" si="38"/>
        <v>9.0339500000000295E-2</v>
      </c>
      <c r="I159" s="31">
        <f t="shared" si="39"/>
        <v>0.97687308799999995</v>
      </c>
      <c r="J159" s="16">
        <f t="shared" si="40"/>
        <v>607.10932032990206</v>
      </c>
      <c r="K159" s="24" t="s">
        <v>159</v>
      </c>
      <c r="L159" s="25">
        <f t="shared" si="43"/>
        <v>50649</v>
      </c>
      <c r="M159" s="26">
        <f t="shared" si="44"/>
        <v>0</v>
      </c>
      <c r="N159" s="27">
        <f t="shared" si="45"/>
        <v>0</v>
      </c>
      <c r="O159" s="27">
        <f t="shared" si="41"/>
        <v>0</v>
      </c>
    </row>
    <row r="160" spans="1:15" s="1" customFormat="1" x14ac:dyDescent="0.2">
      <c r="A160" s="13" t="s">
        <v>160</v>
      </c>
      <c r="B160" s="17">
        <f t="shared" si="46"/>
        <v>49553</v>
      </c>
      <c r="C160" s="5">
        <v>0</v>
      </c>
      <c r="D160" s="6">
        <f t="shared" si="42"/>
        <v>39033.950000000026</v>
      </c>
      <c r="E160" s="6">
        <f t="shared" si="37"/>
        <v>2.9275462500000025</v>
      </c>
      <c r="F160" s="6">
        <f>SUM($D$8:D160)</f>
        <v>5890513.9100000048</v>
      </c>
      <c r="G160" s="6">
        <f t="shared" si="47"/>
        <v>60966.049999999974</v>
      </c>
      <c r="H160" s="23">
        <f t="shared" si="38"/>
        <v>9.0339500000000295E-2</v>
      </c>
      <c r="I160" s="31">
        <f t="shared" si="39"/>
        <v>0.97687308799999995</v>
      </c>
      <c r="J160" s="16">
        <f t="shared" si="40"/>
        <v>609.79101405726783</v>
      </c>
      <c r="K160" s="24" t="s">
        <v>160</v>
      </c>
      <c r="L160" s="25">
        <f t="shared" si="43"/>
        <v>50679</v>
      </c>
      <c r="M160" s="26">
        <f t="shared" si="44"/>
        <v>0</v>
      </c>
      <c r="N160" s="27">
        <f t="shared" si="45"/>
        <v>0</v>
      </c>
      <c r="O160" s="27">
        <f t="shared" si="41"/>
        <v>0</v>
      </c>
    </row>
    <row r="161" spans="1:15" s="1" customFormat="1" x14ac:dyDescent="0.2">
      <c r="A161" s="13" t="s">
        <v>161</v>
      </c>
      <c r="B161" s="17">
        <f t="shared" si="46"/>
        <v>49583</v>
      </c>
      <c r="C161" s="5">
        <v>0</v>
      </c>
      <c r="D161" s="6">
        <f t="shared" si="42"/>
        <v>39033.950000000026</v>
      </c>
      <c r="E161" s="6">
        <f t="shared" si="37"/>
        <v>3.2528291666666695</v>
      </c>
      <c r="F161" s="6">
        <f>SUM($D$8:D161)</f>
        <v>5929547.860000005</v>
      </c>
      <c r="G161" s="6">
        <f t="shared" si="47"/>
        <v>60966.049999999974</v>
      </c>
      <c r="H161" s="23">
        <f t="shared" si="38"/>
        <v>9.0339500000000295E-2</v>
      </c>
      <c r="I161" s="31">
        <f t="shared" si="39"/>
        <v>0.97687308799999995</v>
      </c>
      <c r="J161" s="16">
        <f t="shared" si="40"/>
        <v>612.46179804694236</v>
      </c>
      <c r="K161" s="24" t="s">
        <v>161</v>
      </c>
      <c r="L161" s="25">
        <f t="shared" si="43"/>
        <v>50710</v>
      </c>
      <c r="M161" s="26">
        <f t="shared" si="44"/>
        <v>0</v>
      </c>
      <c r="N161" s="27">
        <f t="shared" si="45"/>
        <v>0</v>
      </c>
      <c r="O161" s="27">
        <f t="shared" si="41"/>
        <v>0</v>
      </c>
    </row>
    <row r="162" spans="1:15" s="1" customFormat="1" x14ac:dyDescent="0.2">
      <c r="A162" s="13" t="s">
        <v>162</v>
      </c>
      <c r="B162" s="17">
        <f t="shared" si="46"/>
        <v>49614</v>
      </c>
      <c r="C162" s="5">
        <v>0</v>
      </c>
      <c r="D162" s="6">
        <f t="shared" si="42"/>
        <v>39033.950000000026</v>
      </c>
      <c r="E162" s="6">
        <f t="shared" si="37"/>
        <v>3.5781120833333366</v>
      </c>
      <c r="F162" s="6">
        <f>SUM($D$8:D162)</f>
        <v>5968581.8100000052</v>
      </c>
      <c r="G162" s="6">
        <f t="shared" si="47"/>
        <v>60966.049999999974</v>
      </c>
      <c r="H162" s="23">
        <f t="shared" si="38"/>
        <v>9.0339500000000295E-2</v>
      </c>
      <c r="I162" s="31">
        <f t="shared" si="39"/>
        <v>0.97687308799999995</v>
      </c>
      <c r="J162" s="16">
        <f t="shared" si="40"/>
        <v>615.12173873870609</v>
      </c>
      <c r="K162" s="24" t="s">
        <v>162</v>
      </c>
      <c r="L162" s="25">
        <f t="shared" si="43"/>
        <v>50740</v>
      </c>
      <c r="M162" s="26">
        <f t="shared" si="44"/>
        <v>0</v>
      </c>
      <c r="N162" s="27">
        <f t="shared" si="45"/>
        <v>0</v>
      </c>
      <c r="O162" s="27">
        <f t="shared" si="41"/>
        <v>0</v>
      </c>
    </row>
    <row r="163" spans="1:15" s="1" customFormat="1" x14ac:dyDescent="0.2">
      <c r="A163" s="13" t="s">
        <v>149</v>
      </c>
      <c r="B163" s="17">
        <f t="shared" si="46"/>
        <v>49644</v>
      </c>
      <c r="C163" s="5">
        <v>0</v>
      </c>
      <c r="D163" s="6">
        <f t="shared" si="42"/>
        <v>39033.950000000026</v>
      </c>
      <c r="E163" s="6">
        <f t="shared" si="37"/>
        <v>3.9033950000000037</v>
      </c>
      <c r="F163" s="6">
        <f>SUM($D$8:D163)</f>
        <v>6007615.7600000054</v>
      </c>
      <c r="G163" s="6">
        <f t="shared" si="47"/>
        <v>60966.049999999974</v>
      </c>
      <c r="H163" s="23">
        <f t="shared" si="38"/>
        <v>9.0339500000000295E-2</v>
      </c>
      <c r="I163" s="31">
        <f t="shared" si="39"/>
        <v>0.97687308799999995</v>
      </c>
      <c r="J163" s="16">
        <f t="shared" si="40"/>
        <v>617.7709020339471</v>
      </c>
      <c r="K163" s="24" t="s">
        <v>149</v>
      </c>
      <c r="L163" s="25">
        <f t="shared" si="43"/>
        <v>50771</v>
      </c>
      <c r="M163" s="26">
        <f t="shared" si="44"/>
        <v>0</v>
      </c>
      <c r="N163" s="27">
        <f t="shared" si="45"/>
        <v>0</v>
      </c>
      <c r="O163" s="27">
        <f t="shared" si="41"/>
        <v>0</v>
      </c>
    </row>
    <row r="164" spans="1:15" s="1" customFormat="1" x14ac:dyDescent="0.2">
      <c r="A164" s="13" t="s">
        <v>151</v>
      </c>
      <c r="B164" s="17">
        <f t="shared" si="46"/>
        <v>49675</v>
      </c>
      <c r="C164" s="5">
        <v>0</v>
      </c>
      <c r="D164" s="6">
        <f t="shared" si="42"/>
        <v>39036.820000000029</v>
      </c>
      <c r="E164" s="6">
        <f t="shared" si="37"/>
        <v>0.3253068333333336</v>
      </c>
      <c r="F164" s="6">
        <f>SUM($D$8:D164)</f>
        <v>6046652.5800000057</v>
      </c>
      <c r="G164" s="6">
        <f t="shared" si="47"/>
        <v>60963.179999999971</v>
      </c>
      <c r="H164" s="23">
        <f t="shared" si="38"/>
        <v>9.0368200000000287E-2</v>
      </c>
      <c r="I164" s="31">
        <f t="shared" si="39"/>
        <v>0.97686574079999988</v>
      </c>
      <c r="J164" s="16">
        <f t="shared" si="40"/>
        <v>620.45329082006094</v>
      </c>
      <c r="K164" s="24" t="s">
        <v>151</v>
      </c>
      <c r="L164" s="25">
        <f t="shared" si="43"/>
        <v>50802</v>
      </c>
      <c r="M164" s="26">
        <f t="shared" si="44"/>
        <v>0</v>
      </c>
      <c r="N164" s="27">
        <f t="shared" si="45"/>
        <v>0</v>
      </c>
      <c r="O164" s="27">
        <f t="shared" si="41"/>
        <v>0</v>
      </c>
    </row>
    <row r="165" spans="1:15" s="1" customFormat="1" x14ac:dyDescent="0.2">
      <c r="A165" s="13" t="s">
        <v>163</v>
      </c>
      <c r="B165" s="17">
        <f t="shared" si="46"/>
        <v>49706</v>
      </c>
      <c r="C165" s="5">
        <v>0</v>
      </c>
      <c r="D165" s="6">
        <f t="shared" si="42"/>
        <v>39036.820000000029</v>
      </c>
      <c r="E165" s="6">
        <f t="shared" si="37"/>
        <v>0.6506136666666672</v>
      </c>
      <c r="F165" s="6">
        <f>SUM($D$8:D165)</f>
        <v>6085689.400000006</v>
      </c>
      <c r="G165" s="6">
        <f t="shared" si="47"/>
        <v>60963.179999999971</v>
      </c>
      <c r="H165" s="23">
        <f t="shared" si="38"/>
        <v>9.0368200000000287E-2</v>
      </c>
      <c r="I165" s="31">
        <f t="shared" si="39"/>
        <v>0.97686574079999988</v>
      </c>
      <c r="J165" s="16">
        <f t="shared" si="40"/>
        <v>623.08143694714295</v>
      </c>
      <c r="K165" s="24" t="s">
        <v>163</v>
      </c>
      <c r="L165" s="25">
        <f t="shared" si="43"/>
        <v>50830</v>
      </c>
      <c r="M165" s="26">
        <f t="shared" si="44"/>
        <v>0</v>
      </c>
      <c r="N165" s="27">
        <f t="shared" si="45"/>
        <v>0</v>
      </c>
      <c r="O165" s="27">
        <f t="shared" si="41"/>
        <v>0</v>
      </c>
    </row>
    <row r="166" spans="1:15" s="1" customFormat="1" x14ac:dyDescent="0.2">
      <c r="A166" s="13" t="s">
        <v>164</v>
      </c>
      <c r="B166" s="17">
        <f t="shared" si="46"/>
        <v>49735</v>
      </c>
      <c r="C166" s="5">
        <v>0</v>
      </c>
      <c r="D166" s="6">
        <f t="shared" si="42"/>
        <v>39036.820000000029</v>
      </c>
      <c r="E166" s="6">
        <f t="shared" si="37"/>
        <v>0.97592050000000086</v>
      </c>
      <c r="F166" s="6">
        <f>SUM($D$8:D166)</f>
        <v>6124726.2200000063</v>
      </c>
      <c r="G166" s="6">
        <f t="shared" si="47"/>
        <v>60963.179999999971</v>
      </c>
      <c r="H166" s="23">
        <f t="shared" si="38"/>
        <v>9.0368200000000287E-2</v>
      </c>
      <c r="I166" s="31">
        <f t="shared" si="39"/>
        <v>0.97686574079999988</v>
      </c>
      <c r="J166" s="16">
        <f t="shared" si="40"/>
        <v>625.69899771370274</v>
      </c>
      <c r="K166" s="24" t="s">
        <v>164</v>
      </c>
      <c r="L166" s="25">
        <f t="shared" si="43"/>
        <v>50861</v>
      </c>
      <c r="M166" s="26">
        <f t="shared" si="44"/>
        <v>0</v>
      </c>
      <c r="N166" s="27">
        <f t="shared" si="45"/>
        <v>0</v>
      </c>
      <c r="O166" s="27">
        <f t="shared" si="41"/>
        <v>0</v>
      </c>
    </row>
    <row r="167" spans="1:15" s="1" customFormat="1" x14ac:dyDescent="0.2">
      <c r="A167" s="13" t="s">
        <v>165</v>
      </c>
      <c r="B167" s="17">
        <f t="shared" si="46"/>
        <v>49766</v>
      </c>
      <c r="C167" s="5">
        <v>0</v>
      </c>
      <c r="D167" s="6">
        <f t="shared" si="42"/>
        <v>39036.820000000029</v>
      </c>
      <c r="E167" s="6">
        <f t="shared" si="37"/>
        <v>1.3012273333333344</v>
      </c>
      <c r="F167" s="6">
        <f>SUM($D$8:D167)</f>
        <v>6163763.0400000066</v>
      </c>
      <c r="G167" s="6">
        <f t="shared" si="47"/>
        <v>60963.179999999971</v>
      </c>
      <c r="H167" s="23">
        <f t="shared" si="38"/>
        <v>9.0368200000000287E-2</v>
      </c>
      <c r="I167" s="31">
        <f t="shared" si="39"/>
        <v>0.97686574079999988</v>
      </c>
      <c r="J167" s="16">
        <f t="shared" si="40"/>
        <v>628.30603694305228</v>
      </c>
      <c r="K167" s="24" t="s">
        <v>165</v>
      </c>
      <c r="L167" s="25">
        <f t="shared" si="43"/>
        <v>50891</v>
      </c>
      <c r="M167" s="26">
        <f t="shared" si="44"/>
        <v>0</v>
      </c>
      <c r="N167" s="27">
        <f t="shared" si="45"/>
        <v>0</v>
      </c>
      <c r="O167" s="27">
        <f t="shared" si="41"/>
        <v>0</v>
      </c>
    </row>
    <row r="168" spans="1:15" s="1" customFormat="1" x14ac:dyDescent="0.2">
      <c r="A168" s="13" t="s">
        <v>166</v>
      </c>
      <c r="B168" s="17">
        <f t="shared" si="46"/>
        <v>49796</v>
      </c>
      <c r="C168" s="5">
        <v>0</v>
      </c>
      <c r="D168" s="6">
        <f t="shared" si="42"/>
        <v>39036.820000000029</v>
      </c>
      <c r="E168" s="6">
        <f t="shared" si="37"/>
        <v>1.6265341666666679</v>
      </c>
      <c r="F168" s="6">
        <f>SUM($D$8:D168)</f>
        <v>6202799.8600000069</v>
      </c>
      <c r="G168" s="6">
        <f t="shared" si="47"/>
        <v>60963.179999999971</v>
      </c>
      <c r="H168" s="23">
        <f t="shared" si="38"/>
        <v>9.0368200000000287E-2</v>
      </c>
      <c r="I168" s="31">
        <f t="shared" si="39"/>
        <v>0.97686574079999988</v>
      </c>
      <c r="J168" s="16">
        <f t="shared" si="40"/>
        <v>630.90261794644448</v>
      </c>
      <c r="K168" s="24" t="s">
        <v>166</v>
      </c>
      <c r="L168" s="25">
        <f t="shared" si="43"/>
        <v>50922</v>
      </c>
      <c r="M168" s="26">
        <f t="shared" si="44"/>
        <v>0</v>
      </c>
      <c r="N168" s="27">
        <f t="shared" si="45"/>
        <v>0</v>
      </c>
      <c r="O168" s="27">
        <f t="shared" si="41"/>
        <v>0</v>
      </c>
    </row>
    <row r="169" spans="1:15" s="1" customFormat="1" x14ac:dyDescent="0.2">
      <c r="A169" s="13" t="s">
        <v>167</v>
      </c>
      <c r="B169" s="17">
        <f t="shared" si="46"/>
        <v>49827</v>
      </c>
      <c r="C169" s="5">
        <v>0</v>
      </c>
      <c r="D169" s="6">
        <f t="shared" si="42"/>
        <v>39036.820000000029</v>
      </c>
      <c r="E169" s="6">
        <f t="shared" si="37"/>
        <v>1.9518410000000015</v>
      </c>
      <c r="F169" s="6">
        <f>SUM($D$8:D169)</f>
        <v>6241836.6800000072</v>
      </c>
      <c r="G169" s="6">
        <f t="shared" si="47"/>
        <v>60963.179999999971</v>
      </c>
      <c r="H169" s="23">
        <f t="shared" ref="H169:H191" si="48">D169/$C$2-$H$3</f>
        <v>9.0368200000000287E-2</v>
      </c>
      <c r="I169" s="31">
        <f t="shared" ref="I169:I191" si="49">1-64*($M$5-0.004*$C$2)/$C$2*H169</f>
        <v>0.97686574079999988</v>
      </c>
      <c r="J169" s="16">
        <f t="shared" si="40"/>
        <v>633.48880352819879</v>
      </c>
      <c r="K169" s="24" t="s">
        <v>167</v>
      </c>
      <c r="L169" s="25">
        <f t="shared" si="43"/>
        <v>50952</v>
      </c>
      <c r="M169" s="26">
        <f t="shared" si="44"/>
        <v>0</v>
      </c>
      <c r="N169" s="27">
        <f t="shared" si="45"/>
        <v>0</v>
      </c>
      <c r="O169" s="27">
        <f t="shared" ref="O169:O191" si="50">N169*$M$6/12</f>
        <v>0</v>
      </c>
    </row>
    <row r="170" spans="1:15" s="1" customFormat="1" x14ac:dyDescent="0.2">
      <c r="A170" s="13" t="s">
        <v>168</v>
      </c>
      <c r="B170" s="17">
        <f t="shared" si="46"/>
        <v>49857</v>
      </c>
      <c r="C170" s="5">
        <v>0</v>
      </c>
      <c r="D170" s="6">
        <f t="shared" si="42"/>
        <v>39036.820000000029</v>
      </c>
      <c r="E170" s="6">
        <f t="shared" si="37"/>
        <v>2.277147833333335</v>
      </c>
      <c r="F170" s="6">
        <f>SUM($D$8:D170)</f>
        <v>6280873.5000000075</v>
      </c>
      <c r="G170" s="6">
        <f t="shared" si="47"/>
        <v>60963.179999999971</v>
      </c>
      <c r="H170" s="23">
        <f t="shared" si="48"/>
        <v>9.0368200000000287E-2</v>
      </c>
      <c r="I170" s="31">
        <f t="shared" si="49"/>
        <v>0.97686574079999988</v>
      </c>
      <c r="J170" s="16">
        <f t="shared" si="40"/>
        <v>636.06465599076466</v>
      </c>
      <c r="K170" s="24" t="s">
        <v>168</v>
      </c>
      <c r="L170" s="25">
        <f t="shared" si="43"/>
        <v>50983</v>
      </c>
      <c r="M170" s="26">
        <f t="shared" ref="M170:M191" si="51">MIN($M$5,-N169-O169)</f>
        <v>0</v>
      </c>
      <c r="N170" s="27">
        <f t="shared" si="45"/>
        <v>0</v>
      </c>
      <c r="O170" s="27">
        <f t="shared" si="50"/>
        <v>0</v>
      </c>
    </row>
    <row r="171" spans="1:15" s="1" customFormat="1" x14ac:dyDescent="0.2">
      <c r="A171" s="13" t="s">
        <v>169</v>
      </c>
      <c r="B171" s="17">
        <f t="shared" si="46"/>
        <v>49888</v>
      </c>
      <c r="C171" s="5">
        <v>0</v>
      </c>
      <c r="D171" s="6">
        <f t="shared" si="42"/>
        <v>39036.820000000029</v>
      </c>
      <c r="E171" s="6">
        <f t="shared" si="37"/>
        <v>2.6024546666666688</v>
      </c>
      <c r="F171" s="6">
        <f>SUM($D$8:D171)</f>
        <v>6319910.3200000077</v>
      </c>
      <c r="G171" s="6">
        <f t="shared" si="47"/>
        <v>60963.179999999971</v>
      </c>
      <c r="H171" s="23">
        <f t="shared" si="48"/>
        <v>9.0368200000000287E-2</v>
      </c>
      <c r="I171" s="31">
        <f t="shared" si="49"/>
        <v>0.97686574079999988</v>
      </c>
      <c r="J171" s="16">
        <f t="shared" si="40"/>
        <v>638.63023713972416</v>
      </c>
      <c r="K171" s="24" t="s">
        <v>169</v>
      </c>
      <c r="L171" s="25">
        <f t="shared" si="43"/>
        <v>51014</v>
      </c>
      <c r="M171" s="26">
        <f t="shared" si="51"/>
        <v>0</v>
      </c>
      <c r="N171" s="27">
        <f t="shared" si="45"/>
        <v>0</v>
      </c>
      <c r="O171" s="27">
        <f t="shared" si="50"/>
        <v>0</v>
      </c>
    </row>
    <row r="172" spans="1:15" s="1" customFormat="1" x14ac:dyDescent="0.2">
      <c r="A172" s="13" t="s">
        <v>170</v>
      </c>
      <c r="B172" s="17">
        <f t="shared" si="46"/>
        <v>49919</v>
      </c>
      <c r="C172" s="5">
        <v>0</v>
      </c>
      <c r="D172" s="6">
        <f t="shared" si="42"/>
        <v>39036.820000000029</v>
      </c>
      <c r="E172" s="6">
        <f t="shared" si="37"/>
        <v>2.9277615000000026</v>
      </c>
      <c r="F172" s="6">
        <f>SUM($D$8:D172)</f>
        <v>6358947.140000008</v>
      </c>
      <c r="G172" s="6">
        <f t="shared" si="47"/>
        <v>60963.179999999971</v>
      </c>
      <c r="H172" s="23">
        <f t="shared" si="48"/>
        <v>9.0368200000000287E-2</v>
      </c>
      <c r="I172" s="31">
        <f t="shared" si="49"/>
        <v>0.97686574079999988</v>
      </c>
      <c r="J172" s="16">
        <f t="shared" si="40"/>
        <v>641.18560828873649</v>
      </c>
      <c r="K172" s="24" t="s">
        <v>170</v>
      </c>
      <c r="L172" s="25">
        <f t="shared" si="43"/>
        <v>51044</v>
      </c>
      <c r="M172" s="26">
        <f t="shared" si="51"/>
        <v>0</v>
      </c>
      <c r="N172" s="27">
        <f t="shared" si="45"/>
        <v>0</v>
      </c>
      <c r="O172" s="27">
        <f t="shared" si="50"/>
        <v>0</v>
      </c>
    </row>
    <row r="173" spans="1:15" s="1" customFormat="1" x14ac:dyDescent="0.2">
      <c r="A173" s="13" t="s">
        <v>171</v>
      </c>
      <c r="B173" s="17">
        <f t="shared" si="46"/>
        <v>49949</v>
      </c>
      <c r="C173" s="5">
        <v>0</v>
      </c>
      <c r="D173" s="6">
        <f t="shared" si="42"/>
        <v>39036.820000000029</v>
      </c>
      <c r="E173" s="6">
        <f t="shared" si="37"/>
        <v>3.2530683333333363</v>
      </c>
      <c r="F173" s="6">
        <f>SUM($D$8:D173)</f>
        <v>6397983.9600000083</v>
      </c>
      <c r="G173" s="6">
        <f t="shared" si="47"/>
        <v>60963.179999999971</v>
      </c>
      <c r="H173" s="23">
        <f t="shared" si="48"/>
        <v>9.0368200000000287E-2</v>
      </c>
      <c r="I173" s="31">
        <f t="shared" si="49"/>
        <v>0.97686574079999988</v>
      </c>
      <c r="J173" s="16">
        <f t="shared" si="40"/>
        <v>643.73083026442077</v>
      </c>
      <c r="K173" s="24" t="s">
        <v>171</v>
      </c>
      <c r="L173" s="25">
        <f t="shared" si="43"/>
        <v>51075</v>
      </c>
      <c r="M173" s="26">
        <f t="shared" si="51"/>
        <v>0</v>
      </c>
      <c r="N173" s="27">
        <f t="shared" si="45"/>
        <v>0</v>
      </c>
      <c r="O173" s="27">
        <f t="shared" si="50"/>
        <v>0</v>
      </c>
    </row>
    <row r="174" spans="1:15" s="1" customFormat="1" x14ac:dyDescent="0.2">
      <c r="A174" s="13" t="s">
        <v>172</v>
      </c>
      <c r="B174" s="17">
        <f t="shared" si="46"/>
        <v>49980</v>
      </c>
      <c r="C174" s="5">
        <v>0</v>
      </c>
      <c r="D174" s="6">
        <f t="shared" si="42"/>
        <v>39036.820000000029</v>
      </c>
      <c r="E174" s="6">
        <f t="shared" si="37"/>
        <v>3.5783751666666701</v>
      </c>
      <c r="F174" s="6">
        <f>SUM($D$8:D174)</f>
        <v>6437020.7800000086</v>
      </c>
      <c r="G174" s="6">
        <f t="shared" si="47"/>
        <v>60963.179999999971</v>
      </c>
      <c r="H174" s="23">
        <f t="shared" si="48"/>
        <v>9.0368200000000287E-2</v>
      </c>
      <c r="I174" s="31">
        <f t="shared" si="49"/>
        <v>0.97686574079999988</v>
      </c>
      <c r="J174" s="16">
        <f t="shared" si="40"/>
        <v>646.26596341118386</v>
      </c>
      <c r="K174" s="24" t="s">
        <v>172</v>
      </c>
      <c r="L174" s="25">
        <f t="shared" si="43"/>
        <v>51105</v>
      </c>
      <c r="M174" s="26">
        <f t="shared" si="51"/>
        <v>0</v>
      </c>
      <c r="N174" s="27">
        <f t="shared" ref="N174:N191" si="52">M174+N173+O173</f>
        <v>0</v>
      </c>
      <c r="O174" s="27">
        <f t="shared" si="50"/>
        <v>0</v>
      </c>
    </row>
    <row r="175" spans="1:15" s="1" customFormat="1" x14ac:dyDescent="0.2">
      <c r="A175" s="13" t="s">
        <v>150</v>
      </c>
      <c r="B175" s="17">
        <f t="shared" si="46"/>
        <v>50010</v>
      </c>
      <c r="C175" s="5">
        <v>0</v>
      </c>
      <c r="D175" s="6">
        <f t="shared" si="42"/>
        <v>39036.820000000029</v>
      </c>
      <c r="E175" s="6">
        <f t="shared" si="37"/>
        <v>3.9036820000000039</v>
      </c>
      <c r="F175" s="6">
        <f>SUM($D$8:D175)</f>
        <v>6476057.6000000089</v>
      </c>
      <c r="G175" s="6">
        <f t="shared" si="47"/>
        <v>60963.179999999971</v>
      </c>
      <c r="H175" s="23">
        <f t="shared" si="48"/>
        <v>9.0368200000000287E-2</v>
      </c>
      <c r="I175" s="31">
        <f t="shared" si="49"/>
        <v>0.97686574079999988</v>
      </c>
      <c r="J175" s="16">
        <f t="shared" si="40"/>
        <v>648.79106759598881</v>
      </c>
      <c r="K175" s="24" t="s">
        <v>150</v>
      </c>
      <c r="L175" s="25">
        <f t="shared" si="43"/>
        <v>51136</v>
      </c>
      <c r="M175" s="26">
        <f t="shared" si="51"/>
        <v>0</v>
      </c>
      <c r="N175" s="27">
        <f t="shared" si="52"/>
        <v>0</v>
      </c>
      <c r="O175" s="27">
        <f t="shared" si="50"/>
        <v>0</v>
      </c>
    </row>
    <row r="176" spans="1:15" s="1" customFormat="1" x14ac:dyDescent="0.2">
      <c r="A176" s="13" t="s">
        <v>152</v>
      </c>
      <c r="B176" s="17">
        <f t="shared" si="46"/>
        <v>50041</v>
      </c>
      <c r="C176" s="5">
        <v>0</v>
      </c>
      <c r="D176" s="6">
        <f t="shared" si="42"/>
        <v>39039.690000000031</v>
      </c>
      <c r="E176" s="6">
        <f t="shared" si="37"/>
        <v>0.32533075000000028</v>
      </c>
      <c r="F176" s="6">
        <f>SUM($D$8:D176)</f>
        <v>6515097.2900000094</v>
      </c>
      <c r="G176" s="6">
        <f t="shared" si="47"/>
        <v>60960.309999999969</v>
      </c>
      <c r="H176" s="23">
        <f t="shared" si="48"/>
        <v>9.0396900000000335E-2</v>
      </c>
      <c r="I176" s="31">
        <f t="shared" si="49"/>
        <v>0.97685839359999993</v>
      </c>
      <c r="J176" s="16">
        <f t="shared" si="40"/>
        <v>651.35187529080099</v>
      </c>
      <c r="K176" s="24" t="s">
        <v>152</v>
      </c>
      <c r="L176" s="25">
        <f t="shared" si="43"/>
        <v>51167</v>
      </c>
      <c r="M176" s="26">
        <f t="shared" si="51"/>
        <v>0</v>
      </c>
      <c r="N176" s="27">
        <f t="shared" si="52"/>
        <v>0</v>
      </c>
      <c r="O176" s="27">
        <f t="shared" si="50"/>
        <v>0</v>
      </c>
    </row>
    <row r="177" spans="1:15" s="1" customFormat="1" x14ac:dyDescent="0.2">
      <c r="A177" s="13" t="s">
        <v>173</v>
      </c>
      <c r="B177" s="17">
        <f t="shared" si="46"/>
        <v>50072</v>
      </c>
      <c r="C177" s="5">
        <v>0</v>
      </c>
      <c r="D177" s="6">
        <f t="shared" si="42"/>
        <v>39039.690000000031</v>
      </c>
      <c r="E177" s="6">
        <f t="shared" si="37"/>
        <v>0.65066150000000056</v>
      </c>
      <c r="F177" s="6">
        <f>SUM($D$8:D177)</f>
        <v>6554136.9800000098</v>
      </c>
      <c r="G177" s="6">
        <f t="shared" si="47"/>
        <v>60960.309999999969</v>
      </c>
      <c r="H177" s="23">
        <f t="shared" si="48"/>
        <v>9.0396900000000335E-2</v>
      </c>
      <c r="I177" s="31">
        <f t="shared" si="49"/>
        <v>0.97685839359999993</v>
      </c>
      <c r="J177" s="16">
        <f t="shared" si="40"/>
        <v>653.85742154507545</v>
      </c>
      <c r="K177" s="24" t="s">
        <v>173</v>
      </c>
      <c r="L177" s="25">
        <f t="shared" si="43"/>
        <v>51196</v>
      </c>
      <c r="M177" s="26">
        <f t="shared" si="51"/>
        <v>0</v>
      </c>
      <c r="N177" s="27">
        <f t="shared" si="52"/>
        <v>0</v>
      </c>
      <c r="O177" s="27">
        <f t="shared" si="50"/>
        <v>0</v>
      </c>
    </row>
    <row r="178" spans="1:15" s="1" customFormat="1" x14ac:dyDescent="0.2">
      <c r="A178" s="13" t="s">
        <v>174</v>
      </c>
      <c r="B178" s="17">
        <f t="shared" si="46"/>
        <v>50100</v>
      </c>
      <c r="C178" s="5">
        <v>0</v>
      </c>
      <c r="D178" s="6">
        <f t="shared" si="42"/>
        <v>39039.690000000031</v>
      </c>
      <c r="E178" s="6">
        <f t="shared" si="37"/>
        <v>0.97599225000000089</v>
      </c>
      <c r="F178" s="6">
        <f>SUM($D$8:D178)</f>
        <v>6593176.6700000102</v>
      </c>
      <c r="G178" s="6">
        <f t="shared" si="47"/>
        <v>60960.309999999969</v>
      </c>
      <c r="H178" s="23">
        <f t="shared" si="48"/>
        <v>9.0396900000000335E-2</v>
      </c>
      <c r="I178" s="31">
        <f t="shared" si="49"/>
        <v>0.97685839359999993</v>
      </c>
      <c r="J178" s="16">
        <f t="shared" si="40"/>
        <v>656.35311332304707</v>
      </c>
      <c r="K178" s="24" t="s">
        <v>174</v>
      </c>
      <c r="L178" s="25">
        <f t="shared" si="43"/>
        <v>51227</v>
      </c>
      <c r="M178" s="26">
        <f t="shared" si="51"/>
        <v>0</v>
      </c>
      <c r="N178" s="27">
        <f t="shared" si="52"/>
        <v>0</v>
      </c>
      <c r="O178" s="27">
        <f t="shared" si="50"/>
        <v>0</v>
      </c>
    </row>
    <row r="179" spans="1:15" x14ac:dyDescent="0.2">
      <c r="A179" s="13" t="s">
        <v>175</v>
      </c>
      <c r="B179" s="17">
        <f t="shared" si="46"/>
        <v>50131</v>
      </c>
      <c r="C179" s="5">
        <v>0</v>
      </c>
      <c r="D179" s="6">
        <f t="shared" si="42"/>
        <v>39039.690000000031</v>
      </c>
      <c r="E179" s="6">
        <f t="shared" si="37"/>
        <v>1.3013230000000011</v>
      </c>
      <c r="F179" s="6">
        <f>SUM($D$8:D179)</f>
        <v>6632216.3600000106</v>
      </c>
      <c r="G179" s="6">
        <f t="shared" ref="G179:G188" si="53">MAX($C$2-D179,50%*$C$2)</f>
        <v>60960.309999999969</v>
      </c>
      <c r="H179" s="23">
        <f t="shared" si="48"/>
        <v>9.0396900000000335E-2</v>
      </c>
      <c r="I179" s="31">
        <f t="shared" si="49"/>
        <v>0.97685839359999993</v>
      </c>
      <c r="J179" s="16">
        <f t="shared" si="40"/>
        <v>658.83900864805514</v>
      </c>
      <c r="K179" s="24" t="s">
        <v>175</v>
      </c>
      <c r="L179" s="25">
        <f t="shared" si="43"/>
        <v>51257</v>
      </c>
      <c r="M179" s="26">
        <f t="shared" si="51"/>
        <v>0</v>
      </c>
      <c r="N179" s="27">
        <f t="shared" si="52"/>
        <v>0</v>
      </c>
      <c r="O179" s="27">
        <f t="shared" si="50"/>
        <v>0</v>
      </c>
    </row>
    <row r="180" spans="1:15" x14ac:dyDescent="0.2">
      <c r="A180" s="13" t="s">
        <v>176</v>
      </c>
      <c r="B180" s="17">
        <f t="shared" si="46"/>
        <v>50161</v>
      </c>
      <c r="C180" s="5">
        <v>0</v>
      </c>
      <c r="D180" s="6">
        <f t="shared" si="42"/>
        <v>39039.690000000031</v>
      </c>
      <c r="E180" s="6">
        <f t="shared" si="37"/>
        <v>1.6266537500000013</v>
      </c>
      <c r="F180" s="6">
        <f>SUM($D$8:D180)</f>
        <v>6671256.050000011</v>
      </c>
      <c r="G180" s="6">
        <f t="shared" si="53"/>
        <v>60960.309999999969</v>
      </c>
      <c r="H180" s="23">
        <f t="shared" si="48"/>
        <v>9.0396900000000335E-2</v>
      </c>
      <c r="I180" s="31">
        <f t="shared" si="49"/>
        <v>0.97685839359999993</v>
      </c>
      <c r="J180" s="16">
        <f t="shared" si="40"/>
        <v>661.3151650888077</v>
      </c>
      <c r="K180" s="24" t="s">
        <v>176</v>
      </c>
      <c r="L180" s="25">
        <f t="shared" si="43"/>
        <v>51288</v>
      </c>
      <c r="M180" s="26">
        <f t="shared" si="51"/>
        <v>0</v>
      </c>
      <c r="N180" s="27">
        <f t="shared" si="52"/>
        <v>0</v>
      </c>
      <c r="O180" s="27">
        <f t="shared" si="50"/>
        <v>0</v>
      </c>
    </row>
    <row r="181" spans="1:15" x14ac:dyDescent="0.2">
      <c r="A181" s="13" t="s">
        <v>177</v>
      </c>
      <c r="B181" s="17">
        <f t="shared" si="46"/>
        <v>50192</v>
      </c>
      <c r="C181" s="5">
        <v>0</v>
      </c>
      <c r="D181" s="6">
        <f t="shared" si="42"/>
        <v>39039.690000000031</v>
      </c>
      <c r="E181" s="6">
        <f t="shared" si="37"/>
        <v>1.9519845000000016</v>
      </c>
      <c r="F181" s="6">
        <f>SUM($D$8:D181)</f>
        <v>6710295.7400000114</v>
      </c>
      <c r="G181" s="6">
        <f t="shared" si="53"/>
        <v>60960.309999999969</v>
      </c>
      <c r="H181" s="23">
        <f t="shared" si="48"/>
        <v>9.0396900000000335E-2</v>
      </c>
      <c r="I181" s="31">
        <f t="shared" si="49"/>
        <v>0.97685839359999993</v>
      </c>
      <c r="J181" s="16">
        <f t="shared" si="40"/>
        <v>663.78163976382586</v>
      </c>
      <c r="K181" s="24" t="s">
        <v>177</v>
      </c>
      <c r="L181" s="25">
        <f t="shared" si="43"/>
        <v>51318</v>
      </c>
      <c r="M181" s="26">
        <f t="shared" si="51"/>
        <v>0</v>
      </c>
      <c r="N181" s="27">
        <f t="shared" si="52"/>
        <v>0</v>
      </c>
      <c r="O181" s="27">
        <f t="shared" si="50"/>
        <v>0</v>
      </c>
    </row>
    <row r="182" spans="1:15" x14ac:dyDescent="0.2">
      <c r="A182" s="13" t="s">
        <v>178</v>
      </c>
      <c r="B182" s="17">
        <f t="shared" si="46"/>
        <v>50222</v>
      </c>
      <c r="C182" s="5">
        <v>0</v>
      </c>
      <c r="D182" s="6">
        <f t="shared" si="42"/>
        <v>39039.690000000031</v>
      </c>
      <c r="E182" s="6">
        <f t="shared" si="37"/>
        <v>2.2773152500000018</v>
      </c>
      <c r="F182" s="6">
        <f>SUM($D$8:D182)</f>
        <v>6749335.4300000118</v>
      </c>
      <c r="G182" s="6">
        <f t="shared" si="53"/>
        <v>60960.309999999969</v>
      </c>
      <c r="H182" s="23">
        <f t="shared" si="48"/>
        <v>9.0396900000000335E-2</v>
      </c>
      <c r="I182" s="31">
        <f t="shared" si="49"/>
        <v>0.97685839359999993</v>
      </c>
      <c r="J182" s="16">
        <f t="shared" si="40"/>
        <v>666.23848934583543</v>
      </c>
      <c r="K182" s="24" t="s">
        <v>178</v>
      </c>
      <c r="L182" s="25">
        <f t="shared" si="43"/>
        <v>51349</v>
      </c>
      <c r="M182" s="26">
        <f t="shared" si="51"/>
        <v>0</v>
      </c>
      <c r="N182" s="27">
        <f t="shared" si="52"/>
        <v>0</v>
      </c>
      <c r="O182" s="27">
        <f t="shared" si="50"/>
        <v>0</v>
      </c>
    </row>
    <row r="183" spans="1:15" x14ac:dyDescent="0.2">
      <c r="A183" s="13" t="s">
        <v>179</v>
      </c>
      <c r="B183" s="17">
        <f t="shared" si="46"/>
        <v>50253</v>
      </c>
      <c r="C183" s="5">
        <v>0</v>
      </c>
      <c r="D183" s="6">
        <f t="shared" si="42"/>
        <v>39039.690000000031</v>
      </c>
      <c r="E183" s="6">
        <f t="shared" si="37"/>
        <v>2.6026460000000022</v>
      </c>
      <c r="F183" s="6">
        <f>SUM($D$8:D183)</f>
        <v>6788375.1200000122</v>
      </c>
      <c r="G183" s="6">
        <f t="shared" si="53"/>
        <v>60960.309999999969</v>
      </c>
      <c r="H183" s="23">
        <f t="shared" si="48"/>
        <v>9.0396900000000335E-2</v>
      </c>
      <c r="I183" s="31">
        <f t="shared" si="49"/>
        <v>0.97685839359999993</v>
      </c>
      <c r="J183" s="16">
        <f t="shared" si="40"/>
        <v>668.68577006610826</v>
      </c>
      <c r="K183" s="24" t="s">
        <v>179</v>
      </c>
      <c r="L183" s="25">
        <f t="shared" si="43"/>
        <v>51380</v>
      </c>
      <c r="M183" s="26">
        <f t="shared" si="51"/>
        <v>0</v>
      </c>
      <c r="N183" s="27">
        <f t="shared" si="52"/>
        <v>0</v>
      </c>
      <c r="O183" s="27">
        <f t="shared" si="50"/>
        <v>0</v>
      </c>
    </row>
    <row r="184" spans="1:15" x14ac:dyDescent="0.2">
      <c r="A184" s="13" t="s">
        <v>180</v>
      </c>
      <c r="B184" s="17">
        <f t="shared" si="46"/>
        <v>50284</v>
      </c>
      <c r="C184" s="5">
        <v>0</v>
      </c>
      <c r="D184" s="6">
        <f t="shared" si="42"/>
        <v>39039.690000000031</v>
      </c>
      <c r="E184" s="6">
        <f t="shared" si="37"/>
        <v>2.9279767500000027</v>
      </c>
      <c r="F184" s="6">
        <f>SUM($D$8:D184)</f>
        <v>6827414.8100000126</v>
      </c>
      <c r="G184" s="6">
        <f t="shared" si="53"/>
        <v>60960.309999999969</v>
      </c>
      <c r="H184" s="23">
        <f t="shared" si="48"/>
        <v>9.0396900000000335E-2</v>
      </c>
      <c r="I184" s="31">
        <f t="shared" si="49"/>
        <v>0.97685839359999993</v>
      </c>
      <c r="J184" s="16">
        <f t="shared" si="40"/>
        <v>671.12353771875178</v>
      </c>
      <c r="K184" s="24" t="s">
        <v>180</v>
      </c>
      <c r="L184" s="25">
        <f t="shared" si="43"/>
        <v>51410</v>
      </c>
      <c r="M184" s="26">
        <f t="shared" si="51"/>
        <v>0</v>
      </c>
      <c r="N184" s="27">
        <f t="shared" si="52"/>
        <v>0</v>
      </c>
      <c r="O184" s="27">
        <f t="shared" si="50"/>
        <v>0</v>
      </c>
    </row>
    <row r="185" spans="1:15" x14ac:dyDescent="0.2">
      <c r="A185" s="13" t="s">
        <v>181</v>
      </c>
      <c r="B185" s="17">
        <f t="shared" si="46"/>
        <v>50314</v>
      </c>
      <c r="C185" s="5">
        <v>0</v>
      </c>
      <c r="D185" s="6">
        <f t="shared" si="42"/>
        <v>39039.690000000031</v>
      </c>
      <c r="E185" s="6">
        <f t="shared" si="37"/>
        <v>3.2533075000000031</v>
      </c>
      <c r="F185" s="6">
        <f>SUM($D$8:D185)</f>
        <v>6866454.500000013</v>
      </c>
      <c r="G185" s="6">
        <f t="shared" si="53"/>
        <v>60960.309999999969</v>
      </c>
      <c r="H185" s="23">
        <f t="shared" si="48"/>
        <v>9.0396900000000335E-2</v>
      </c>
      <c r="I185" s="31">
        <f t="shared" si="49"/>
        <v>0.97685839359999993</v>
      </c>
      <c r="J185" s="16">
        <f t="shared" si="40"/>
        <v>673.55184766494892</v>
      </c>
      <c r="K185" s="24" t="s">
        <v>181</v>
      </c>
      <c r="L185" s="25">
        <f t="shared" si="43"/>
        <v>51441</v>
      </c>
      <c r="M185" s="26">
        <f t="shared" si="51"/>
        <v>0</v>
      </c>
      <c r="N185" s="27">
        <f t="shared" si="52"/>
        <v>0</v>
      </c>
      <c r="O185" s="27">
        <f t="shared" si="50"/>
        <v>0</v>
      </c>
    </row>
    <row r="186" spans="1:15" x14ac:dyDescent="0.2">
      <c r="A186" s="13" t="s">
        <v>182</v>
      </c>
      <c r="B186" s="17">
        <f t="shared" si="46"/>
        <v>50345</v>
      </c>
      <c r="C186" s="5">
        <v>0</v>
      </c>
      <c r="D186" s="6">
        <f t="shared" si="42"/>
        <v>39039.690000000031</v>
      </c>
      <c r="E186" s="6">
        <f t="shared" si="37"/>
        <v>3.5786382500000036</v>
      </c>
      <c r="F186" s="6">
        <f>SUM($D$8:D186)</f>
        <v>6905494.1900000134</v>
      </c>
      <c r="G186" s="6">
        <f t="shared" si="53"/>
        <v>60960.309999999969</v>
      </c>
      <c r="H186" s="23">
        <f t="shared" si="48"/>
        <v>9.0396900000000335E-2</v>
      </c>
      <c r="I186" s="31">
        <f t="shared" si="49"/>
        <v>0.97685839359999993</v>
      </c>
      <c r="J186" s="16">
        <f t="shared" si="40"/>
        <v>675.9707548371498</v>
      </c>
      <c r="K186" s="24" t="s">
        <v>182</v>
      </c>
      <c r="L186" s="25">
        <f t="shared" si="43"/>
        <v>51471</v>
      </c>
      <c r="M186" s="26">
        <f t="shared" si="51"/>
        <v>0</v>
      </c>
      <c r="N186" s="27">
        <f t="shared" si="52"/>
        <v>0</v>
      </c>
      <c r="O186" s="27">
        <f t="shared" si="50"/>
        <v>0</v>
      </c>
    </row>
    <row r="187" spans="1:15" x14ac:dyDescent="0.2">
      <c r="A187" s="13" t="s">
        <v>183</v>
      </c>
      <c r="B187" s="17">
        <f t="shared" si="46"/>
        <v>50375</v>
      </c>
      <c r="C187" s="5">
        <v>0</v>
      </c>
      <c r="D187" s="6">
        <f t="shared" si="42"/>
        <v>39039.690000000031</v>
      </c>
      <c r="E187" s="6">
        <f t="shared" si="37"/>
        <v>3.903969000000004</v>
      </c>
      <c r="F187" s="6">
        <f>SUM($D$8:D187)</f>
        <v>6944533.8800000139</v>
      </c>
      <c r="G187" s="6">
        <f t="shared" si="53"/>
        <v>60960.309999999969</v>
      </c>
      <c r="H187" s="23">
        <f t="shared" si="48"/>
        <v>9.0396900000000335E-2</v>
      </c>
      <c r="I187" s="31">
        <f t="shared" si="49"/>
        <v>0.97685839359999993</v>
      </c>
      <c r="J187" s="16">
        <f t="shared" si="40"/>
        <v>678.38031374321315</v>
      </c>
      <c r="K187" s="24" t="s">
        <v>183</v>
      </c>
      <c r="L187" s="25">
        <f t="shared" si="43"/>
        <v>51502</v>
      </c>
      <c r="M187" s="26">
        <f t="shared" si="51"/>
        <v>0</v>
      </c>
      <c r="N187" s="27">
        <f t="shared" si="52"/>
        <v>0</v>
      </c>
      <c r="O187" s="27">
        <f t="shared" si="50"/>
        <v>0</v>
      </c>
    </row>
    <row r="188" spans="1:15" x14ac:dyDescent="0.2">
      <c r="A188" s="13" t="s">
        <v>184</v>
      </c>
      <c r="B188" s="17">
        <f t="shared" si="46"/>
        <v>50406</v>
      </c>
      <c r="C188" s="5">
        <v>0</v>
      </c>
      <c r="D188" s="6">
        <f t="shared" si="42"/>
        <v>39042.560000000034</v>
      </c>
      <c r="E188" s="6">
        <f t="shared" si="37"/>
        <v>0.32535466666666696</v>
      </c>
      <c r="F188" s="6">
        <f>SUM($D$8:D188)</f>
        <v>6983576.4400000134</v>
      </c>
      <c r="G188" s="6">
        <f t="shared" si="53"/>
        <v>60957.439999999966</v>
      </c>
      <c r="H188" s="23">
        <f t="shared" si="48"/>
        <v>9.0425600000000328E-2</v>
      </c>
      <c r="I188" s="31">
        <f t="shared" si="49"/>
        <v>0.97685104639999987</v>
      </c>
      <c r="J188" s="16">
        <f t="shared" si="40"/>
        <v>680.82786359951001</v>
      </c>
      <c r="K188" s="24" t="s">
        <v>184</v>
      </c>
      <c r="L188" s="25">
        <f t="shared" si="43"/>
        <v>51533</v>
      </c>
      <c r="M188" s="26">
        <f t="shared" si="51"/>
        <v>0</v>
      </c>
      <c r="N188" s="27">
        <f t="shared" si="52"/>
        <v>0</v>
      </c>
      <c r="O188" s="27">
        <f t="shared" si="50"/>
        <v>0</v>
      </c>
    </row>
    <row r="189" spans="1:15" x14ac:dyDescent="0.2">
      <c r="A189" s="13" t="s">
        <v>185</v>
      </c>
      <c r="B189" s="17">
        <f t="shared" si="46"/>
        <v>50437</v>
      </c>
      <c r="C189" s="5">
        <v>0</v>
      </c>
      <c r="D189" s="6">
        <f t="shared" si="42"/>
        <v>39042.560000000034</v>
      </c>
      <c r="E189" s="6">
        <f t="shared" si="37"/>
        <v>0.65070933333333392</v>
      </c>
      <c r="F189" s="6">
        <f>SUM($D$8:D189)</f>
        <v>7022619.000000013</v>
      </c>
      <c r="G189" s="6">
        <f t="shared" ref="G189" si="54">MAX($C$2-D189,50%*$C$2)</f>
        <v>60957.439999999966</v>
      </c>
      <c r="H189" s="23">
        <f t="shared" si="48"/>
        <v>9.0425600000000328E-2</v>
      </c>
      <c r="I189" s="31">
        <f t="shared" si="49"/>
        <v>0.97685104639999987</v>
      </c>
      <c r="J189" s="16">
        <f t="shared" si="40"/>
        <v>683.2191919349433</v>
      </c>
      <c r="K189" s="24" t="s">
        <v>185</v>
      </c>
      <c r="L189" s="25">
        <f t="shared" si="43"/>
        <v>51561</v>
      </c>
      <c r="M189" s="26">
        <f t="shared" si="51"/>
        <v>0</v>
      </c>
      <c r="N189" s="27">
        <f t="shared" si="52"/>
        <v>0</v>
      </c>
      <c r="O189" s="27">
        <f t="shared" si="50"/>
        <v>0</v>
      </c>
    </row>
    <row r="190" spans="1:15" x14ac:dyDescent="0.2">
      <c r="A190" s="13" t="s">
        <v>186</v>
      </c>
      <c r="B190" s="17">
        <f t="shared" si="46"/>
        <v>50465</v>
      </c>
      <c r="C190" s="5">
        <v>0</v>
      </c>
      <c r="D190" s="6">
        <f t="shared" si="42"/>
        <v>39042.560000000034</v>
      </c>
      <c r="E190" s="6">
        <f t="shared" si="37"/>
        <v>0.97606400000000093</v>
      </c>
      <c r="F190" s="6">
        <f>SUM($D$8:D190)</f>
        <v>7061661.5600000126</v>
      </c>
      <c r="G190" s="6">
        <f t="shared" ref="G190:G191" si="55">MAX($C$2-D190,50%*$C$2)</f>
        <v>60957.439999999966</v>
      </c>
      <c r="H190" s="23">
        <f t="shared" si="48"/>
        <v>9.0425600000000328E-2</v>
      </c>
      <c r="I190" s="31">
        <f t="shared" si="49"/>
        <v>0.97685104639999987</v>
      </c>
      <c r="J190" s="16">
        <f t="shared" si="40"/>
        <v>685.60133089856424</v>
      </c>
      <c r="K190" s="24" t="s">
        <v>186</v>
      </c>
      <c r="L190" s="25">
        <f t="shared" si="43"/>
        <v>51592</v>
      </c>
      <c r="M190" s="26">
        <f t="shared" si="51"/>
        <v>0</v>
      </c>
      <c r="N190" s="27">
        <f t="shared" si="52"/>
        <v>0</v>
      </c>
      <c r="O190" s="27">
        <f t="shared" si="50"/>
        <v>0</v>
      </c>
    </row>
    <row r="191" spans="1:15" x14ac:dyDescent="0.2">
      <c r="A191" s="13" t="s">
        <v>187</v>
      </c>
      <c r="B191" s="17">
        <f t="shared" si="46"/>
        <v>50496</v>
      </c>
      <c r="C191" s="5">
        <v>0</v>
      </c>
      <c r="D191" s="6">
        <f t="shared" si="42"/>
        <v>39042.560000000034</v>
      </c>
      <c r="E191" s="6">
        <f t="shared" si="37"/>
        <v>1.3014186666666678</v>
      </c>
      <c r="F191" s="6">
        <f>SUM($D$8:D191)</f>
        <v>7100704.1200000122</v>
      </c>
      <c r="G191" s="6">
        <f t="shared" si="55"/>
        <v>60957.439999999966</v>
      </c>
      <c r="H191" s="23">
        <f t="shared" si="48"/>
        <v>9.0425600000000328E-2</v>
      </c>
      <c r="I191" s="31">
        <f t="shared" si="49"/>
        <v>0.97685104639999987</v>
      </c>
      <c r="J191" s="16">
        <f t="shared" si="40"/>
        <v>687.97433335802782</v>
      </c>
      <c r="K191" s="24" t="s">
        <v>187</v>
      </c>
      <c r="L191" s="25">
        <f t="shared" si="43"/>
        <v>51622</v>
      </c>
      <c r="M191" s="26">
        <f t="shared" si="51"/>
        <v>0</v>
      </c>
      <c r="N191" s="27">
        <f t="shared" si="52"/>
        <v>0</v>
      </c>
      <c r="O191" s="27">
        <f t="shared" si="50"/>
        <v>0</v>
      </c>
    </row>
  </sheetData>
  <phoneticPr fontId="8" type="noConversion"/>
  <printOptions horizontalCentered="1"/>
  <pageMargins left="0.39370078740157483" right="0.39370078740157483" top="0.59055118110236227" bottom="0.55118110236220474" header="0.51181102362204722" footer="0.47244094488188981"/>
  <pageSetup paperSize="9" fitToHeight="0" orientation="landscape" horizontalDpi="1200" verticalDpi="1200" r:id="rId1"/>
  <headerFooter alignWithMargins="0">
    <oddFooter>&amp;R&amp;"Arial"&amp;7&amp;F/&amp;D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D643-0838-4C5C-AF80-7906D3CA6E96}">
  <sheetPr>
    <pageSetUpPr autoPageBreaks="0"/>
  </sheetPr>
  <dimension ref="A1:P191"/>
  <sheetViews>
    <sheetView topLeftCell="A139" zoomScaleNormal="100" workbookViewId="0">
      <selection activeCell="C166" sqref="C166"/>
    </sheetView>
  </sheetViews>
  <sheetFormatPr baseColWidth="10" defaultRowHeight="12.75" x14ac:dyDescent="0.2"/>
  <cols>
    <col min="1" max="1" width="4.7109375" style="1" customWidth="1"/>
    <col min="2" max="2" width="10.7109375" style="1" customWidth="1"/>
    <col min="3" max="4" width="11.7109375" style="1" bestFit="1" customWidth="1"/>
    <col min="5" max="5" width="10.85546875" style="1" customWidth="1"/>
    <col min="6" max="6" width="14.28515625" style="1" bestFit="1" customWidth="1"/>
    <col min="7" max="7" width="11.7109375" style="1" bestFit="1" customWidth="1"/>
    <col min="8" max="8" width="10.28515625" style="1" bestFit="1" customWidth="1"/>
    <col min="9" max="9" width="10.28515625" style="1" customWidth="1"/>
    <col min="10" max="10" width="8.42578125" style="1" bestFit="1" customWidth="1"/>
    <col min="11" max="11" width="4.7109375" style="1" customWidth="1"/>
    <col min="12" max="12" width="10.7109375" style="1" customWidth="1"/>
    <col min="13" max="13" width="9.7109375" style="1" bestFit="1" customWidth="1"/>
    <col min="14" max="14" width="12.42578125" style="1" customWidth="1"/>
    <col min="15" max="15" width="12.7109375" style="1" bestFit="1" customWidth="1"/>
    <col min="17" max="16384" width="11.42578125" style="1"/>
  </cols>
  <sheetData>
    <row r="1" spans="1:15" ht="15" x14ac:dyDescent="0.2">
      <c r="A1" s="2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">
      <c r="A2" s="4" t="s">
        <v>200</v>
      </c>
      <c r="B2" s="3"/>
      <c r="C2" s="5">
        <v>100000</v>
      </c>
      <c r="D2" s="18"/>
      <c r="E2" s="3"/>
      <c r="G2" s="4" t="s">
        <v>189</v>
      </c>
      <c r="H2" s="3">
        <f>IF(H3=0.3,0.286,0.503)</f>
        <v>0.28599999999999998</v>
      </c>
      <c r="I2" s="3"/>
      <c r="J2" s="3"/>
      <c r="K2" s="3"/>
      <c r="L2" s="3"/>
      <c r="M2" s="3"/>
      <c r="N2" s="3"/>
      <c r="O2" s="3"/>
    </row>
    <row r="3" spans="1:15" ht="12.75" customHeight="1" x14ac:dyDescent="0.2">
      <c r="A3" s="4" t="s">
        <v>211</v>
      </c>
      <c r="B3" s="3"/>
      <c r="C3" s="6">
        <f>C2*H3</f>
        <v>30000</v>
      </c>
      <c r="D3" s="3"/>
      <c r="E3" s="3"/>
      <c r="G3" s="4" t="s">
        <v>190</v>
      </c>
      <c r="H3" s="29">
        <v>0.3</v>
      </c>
      <c r="I3" s="3"/>
      <c r="J3" s="3"/>
      <c r="K3" s="19" t="s">
        <v>0</v>
      </c>
      <c r="L3" s="3"/>
      <c r="M3" s="3"/>
      <c r="N3" s="3"/>
      <c r="O3" s="3"/>
    </row>
    <row r="4" spans="1:15" x14ac:dyDescent="0.2">
      <c r="A4" s="7" t="s">
        <v>201</v>
      </c>
      <c r="B4" s="8"/>
      <c r="C4" s="6">
        <f>$C$2*0.005</f>
        <v>500</v>
      </c>
      <c r="D4" s="8"/>
      <c r="E4" s="3"/>
      <c r="F4" s="9"/>
      <c r="G4" s="4" t="s">
        <v>191</v>
      </c>
      <c r="I4" s="3"/>
      <c r="J4" s="3"/>
      <c r="K4" s="20" t="s">
        <v>213</v>
      </c>
      <c r="M4" s="29">
        <v>8</v>
      </c>
      <c r="N4" s="3" t="s">
        <v>215</v>
      </c>
    </row>
    <row r="5" spans="1:15" x14ac:dyDescent="0.2">
      <c r="A5" s="7" t="s">
        <v>202</v>
      </c>
      <c r="B5" s="8"/>
      <c r="C5" s="22">
        <v>1E-4</v>
      </c>
      <c r="D5" s="8" t="s">
        <v>216</v>
      </c>
      <c r="E5" s="3"/>
      <c r="F5" s="3"/>
      <c r="G5" s="3"/>
      <c r="H5" s="3"/>
      <c r="I5" s="3"/>
      <c r="J5" s="11" t="s">
        <v>196</v>
      </c>
      <c r="K5" s="20" t="s">
        <v>199</v>
      </c>
      <c r="L5" s="8"/>
      <c r="M5" s="6">
        <f>$C$2*M4/1000</f>
        <v>800</v>
      </c>
      <c r="N5" s="3"/>
    </row>
    <row r="6" spans="1:15" x14ac:dyDescent="0.2">
      <c r="A6" s="8"/>
      <c r="B6" s="8"/>
      <c r="C6" s="8"/>
      <c r="D6" s="12" t="s">
        <v>206</v>
      </c>
      <c r="E6" s="12" t="s">
        <v>208</v>
      </c>
      <c r="F6" s="12" t="s">
        <v>197</v>
      </c>
      <c r="G6" s="12" t="s">
        <v>204</v>
      </c>
      <c r="H6" s="12" t="s">
        <v>195</v>
      </c>
      <c r="I6" s="12" t="s">
        <v>209</v>
      </c>
      <c r="J6" s="30" t="s">
        <v>193</v>
      </c>
      <c r="K6" s="7" t="s">
        <v>198</v>
      </c>
      <c r="L6" s="3"/>
      <c r="M6" s="22">
        <f>IF(C2&gt;=100000,1.25%,1.5%)+IF(H3=0.3,0.75%)</f>
        <v>0.02</v>
      </c>
      <c r="N6" s="3"/>
      <c r="O6" s="28" t="s">
        <v>217</v>
      </c>
    </row>
    <row r="7" spans="1:15" x14ac:dyDescent="0.2">
      <c r="A7" s="12" t="s">
        <v>212</v>
      </c>
      <c r="B7" s="12" t="s">
        <v>1</v>
      </c>
      <c r="C7" s="12" t="s">
        <v>2</v>
      </c>
      <c r="D7" s="12" t="s">
        <v>205</v>
      </c>
      <c r="E7" s="12" t="s">
        <v>207</v>
      </c>
      <c r="F7" s="12" t="s">
        <v>188</v>
      </c>
      <c r="G7" s="12" t="s">
        <v>203</v>
      </c>
      <c r="H7" s="12" t="s">
        <v>194</v>
      </c>
      <c r="I7" s="12" t="s">
        <v>210</v>
      </c>
      <c r="J7" s="30" t="s">
        <v>192</v>
      </c>
      <c r="K7" s="12" t="s">
        <v>212</v>
      </c>
      <c r="L7" s="12" t="s">
        <v>1</v>
      </c>
      <c r="M7" s="12" t="s">
        <v>2</v>
      </c>
      <c r="N7" s="12" t="s">
        <v>4</v>
      </c>
      <c r="O7" s="12" t="s">
        <v>3</v>
      </c>
    </row>
    <row r="8" spans="1:15" ht="2.25" customHeight="1" x14ac:dyDescent="0.2">
      <c r="A8" s="13"/>
      <c r="B8" s="14"/>
      <c r="C8" s="5"/>
      <c r="D8" s="6"/>
      <c r="E8" s="6"/>
      <c r="F8" s="6"/>
      <c r="G8" s="6"/>
      <c r="H8" s="6"/>
      <c r="I8" s="6"/>
      <c r="J8" s="6"/>
      <c r="K8" s="21"/>
      <c r="L8" s="14"/>
      <c r="M8" s="10"/>
      <c r="N8" s="15"/>
      <c r="O8" s="6"/>
    </row>
    <row r="9" spans="1:15" x14ac:dyDescent="0.2">
      <c r="A9" s="13" t="s">
        <v>5</v>
      </c>
      <c r="B9" s="14">
        <v>44977</v>
      </c>
      <c r="C9" s="5">
        <v>-1000</v>
      </c>
      <c r="D9" s="6">
        <f>C9+D8+IF(MONTH(B9)=1,ROUND(E8*0.73625,2),0)</f>
        <v>-1000</v>
      </c>
      <c r="E9" s="6">
        <f>MAX(0,IF(MONTH(B9)=1,0,E8)+(D9-C9)*$C$5*30/360+C9*$C$5*(30-DAY(B9))/360)</f>
        <v>0</v>
      </c>
      <c r="F9" s="6">
        <f>SUM($D$8:D9)</f>
        <v>-1000</v>
      </c>
      <c r="G9" s="6">
        <f t="shared" ref="G9:G72" si="0">MAX($C$2-D9,50%*$C$2)</f>
        <v>101000</v>
      </c>
      <c r="H9" s="23">
        <f t="shared" ref="H9:H72" si="1">D9/$C$2-$H$3</f>
        <v>-0.31</v>
      </c>
      <c r="I9" s="31">
        <f t="shared" ref="I9:I72" si="2">1-64*($M$5-0.004*$C$2)/$C$2*H9</f>
        <v>1.0793600000000001</v>
      </c>
      <c r="J9" s="16">
        <f t="shared" ref="J9:J72" si="3">(200*$M$5*I9)/(G9/750+$H$2*G9*G9/(F9+3*G9))</f>
        <v>17.63081019184704</v>
      </c>
      <c r="K9" s="24" t="s">
        <v>5</v>
      </c>
      <c r="L9" s="32">
        <v>46082</v>
      </c>
      <c r="M9" s="33">
        <f>-(C2-D160)*1</f>
        <v>-75320.3</v>
      </c>
      <c r="N9" s="27">
        <f>M9</f>
        <v>-75320.3</v>
      </c>
      <c r="O9" s="27">
        <f>N9*$M$6/12</f>
        <v>-125.53383333333335</v>
      </c>
    </row>
    <row r="10" spans="1:15" x14ac:dyDescent="0.2">
      <c r="A10" s="13" t="s">
        <v>6</v>
      </c>
      <c r="B10" s="17">
        <f>DATE(YEAR(B9),MONTH(B9)+1,1)</f>
        <v>44986</v>
      </c>
      <c r="C10" s="5">
        <v>170</v>
      </c>
      <c r="D10" s="6">
        <f t="shared" ref="D10:D73" si="4">C10+D9+IF(MONTH(B10)=1,ROUND(E9*0.73625,2),0)</f>
        <v>-830</v>
      </c>
      <c r="E10" s="6">
        <f t="shared" ref="E10:E73" si="5">MAX(0,IF(MONTH(B10)=1,0,E9)+(D10-C10)*$C$5*30/360+C10*$C$5*(30-DAY(B10))/360)</f>
        <v>0</v>
      </c>
      <c r="F10" s="6">
        <f>SUM($D$8:D10)</f>
        <v>-1830</v>
      </c>
      <c r="G10" s="6">
        <f t="shared" si="0"/>
        <v>100830</v>
      </c>
      <c r="H10" s="23">
        <f t="shared" si="1"/>
        <v>-0.30829999999999996</v>
      </c>
      <c r="I10" s="31">
        <f t="shared" si="2"/>
        <v>1.0789248</v>
      </c>
      <c r="J10" s="16">
        <f t="shared" si="3"/>
        <v>17.605384753035338</v>
      </c>
      <c r="K10" s="24" t="s">
        <v>6</v>
      </c>
      <c r="L10" s="25">
        <f t="shared" ref="L10:L73" si="6">DATE(YEAR(L9),MONTH(L9)+1,1)</f>
        <v>46113</v>
      </c>
      <c r="M10" s="26">
        <f t="shared" ref="M10:M73" si="7">MIN($M$5,-N9-O9)</f>
        <v>800</v>
      </c>
      <c r="N10" s="27">
        <f t="shared" ref="N10:N73" si="8">M10+N9+O9</f>
        <v>-74645.833833333338</v>
      </c>
      <c r="O10" s="27">
        <f t="shared" ref="O10:O73" si="9">N10*$M$6/12</f>
        <v>-124.40972305555556</v>
      </c>
    </row>
    <row r="11" spans="1:15" x14ac:dyDescent="0.2">
      <c r="A11" s="13" t="s">
        <v>7</v>
      </c>
      <c r="B11" s="17">
        <f t="shared" ref="B11:B74" si="10">DATE(YEAR(B10),MONTH(B10)+1,1)</f>
        <v>45017</v>
      </c>
      <c r="C11" s="5">
        <v>170</v>
      </c>
      <c r="D11" s="6">
        <f t="shared" si="4"/>
        <v>-660</v>
      </c>
      <c r="E11" s="6">
        <f t="shared" si="5"/>
        <v>0</v>
      </c>
      <c r="F11" s="6">
        <f>SUM($D$8:D11)</f>
        <v>-2490</v>
      </c>
      <c r="G11" s="6">
        <f t="shared" si="0"/>
        <v>100660</v>
      </c>
      <c r="H11" s="23">
        <f t="shared" si="1"/>
        <v>-0.30659999999999998</v>
      </c>
      <c r="I11" s="31">
        <f t="shared" si="2"/>
        <v>1.0784895999999999</v>
      </c>
      <c r="J11" s="16">
        <f t="shared" si="3"/>
        <v>17.589594030623452</v>
      </c>
      <c r="K11" s="24" t="s">
        <v>7</v>
      </c>
      <c r="L11" s="25">
        <f t="shared" si="6"/>
        <v>46143</v>
      </c>
      <c r="M11" s="26">
        <f t="shared" si="7"/>
        <v>800</v>
      </c>
      <c r="N11" s="27">
        <f t="shared" si="8"/>
        <v>-73970.243556388887</v>
      </c>
      <c r="O11" s="27">
        <f t="shared" si="9"/>
        <v>-123.28373926064815</v>
      </c>
    </row>
    <row r="12" spans="1:15" x14ac:dyDescent="0.2">
      <c r="A12" s="13" t="s">
        <v>8</v>
      </c>
      <c r="B12" s="17">
        <f t="shared" si="10"/>
        <v>45047</v>
      </c>
      <c r="C12" s="5">
        <v>170</v>
      </c>
      <c r="D12" s="6">
        <f t="shared" si="4"/>
        <v>-490</v>
      </c>
      <c r="E12" s="6">
        <f t="shared" si="5"/>
        <v>0</v>
      </c>
      <c r="F12" s="6">
        <f>SUM($D$8:D12)</f>
        <v>-2980</v>
      </c>
      <c r="G12" s="6">
        <f t="shared" si="0"/>
        <v>100490</v>
      </c>
      <c r="H12" s="23">
        <f t="shared" si="1"/>
        <v>-0.3049</v>
      </c>
      <c r="I12" s="31">
        <f t="shared" si="2"/>
        <v>1.0780544000000001</v>
      </c>
      <c r="J12" s="16">
        <f t="shared" si="3"/>
        <v>17.583526163812696</v>
      </c>
      <c r="K12" s="24" t="s">
        <v>8</v>
      </c>
      <c r="L12" s="25">
        <f t="shared" si="6"/>
        <v>46174</v>
      </c>
      <c r="M12" s="26">
        <f t="shared" si="7"/>
        <v>800</v>
      </c>
      <c r="N12" s="27">
        <f t="shared" si="8"/>
        <v>-73293.527295649532</v>
      </c>
      <c r="O12" s="27">
        <f t="shared" si="9"/>
        <v>-122.15587882608254</v>
      </c>
    </row>
    <row r="13" spans="1:15" x14ac:dyDescent="0.2">
      <c r="A13" s="13" t="s">
        <v>9</v>
      </c>
      <c r="B13" s="17">
        <f t="shared" si="10"/>
        <v>45078</v>
      </c>
      <c r="C13" s="5">
        <v>170</v>
      </c>
      <c r="D13" s="6">
        <f t="shared" si="4"/>
        <v>-320</v>
      </c>
      <c r="E13" s="6">
        <f t="shared" si="5"/>
        <v>0</v>
      </c>
      <c r="F13" s="6">
        <f>SUM($D$8:D13)</f>
        <v>-3300</v>
      </c>
      <c r="G13" s="6">
        <f t="shared" si="0"/>
        <v>100320</v>
      </c>
      <c r="H13" s="23">
        <f t="shared" si="1"/>
        <v>-0.30319999999999997</v>
      </c>
      <c r="I13" s="31">
        <f t="shared" si="2"/>
        <v>1.0776192</v>
      </c>
      <c r="J13" s="16">
        <f t="shared" si="3"/>
        <v>17.587269702011799</v>
      </c>
      <c r="K13" s="24" t="s">
        <v>9</v>
      </c>
      <c r="L13" s="25">
        <f t="shared" si="6"/>
        <v>46204</v>
      </c>
      <c r="M13" s="26">
        <f t="shared" si="7"/>
        <v>800</v>
      </c>
      <c r="N13" s="27">
        <f t="shared" si="8"/>
        <v>-72615.68317447562</v>
      </c>
      <c r="O13" s="27">
        <f t="shared" si="9"/>
        <v>-121.02613862412603</v>
      </c>
    </row>
    <row r="14" spans="1:15" x14ac:dyDescent="0.2">
      <c r="A14" s="13" t="s">
        <v>10</v>
      </c>
      <c r="B14" s="17">
        <f t="shared" si="10"/>
        <v>45108</v>
      </c>
      <c r="C14" s="5">
        <v>170</v>
      </c>
      <c r="D14" s="6">
        <f t="shared" si="4"/>
        <v>-150</v>
      </c>
      <c r="E14" s="6">
        <f t="shared" si="5"/>
        <v>0</v>
      </c>
      <c r="F14" s="6">
        <f>SUM($D$8:D14)</f>
        <v>-3450</v>
      </c>
      <c r="G14" s="6">
        <f t="shared" si="0"/>
        <v>100150</v>
      </c>
      <c r="H14" s="23">
        <f t="shared" si="1"/>
        <v>-0.30149999999999999</v>
      </c>
      <c r="I14" s="31">
        <f t="shared" si="2"/>
        <v>1.0771839999999999</v>
      </c>
      <c r="J14" s="16">
        <f t="shared" si="3"/>
        <v>17.600913603646575</v>
      </c>
      <c r="K14" s="24" t="s">
        <v>10</v>
      </c>
      <c r="L14" s="25">
        <f t="shared" si="6"/>
        <v>46235</v>
      </c>
      <c r="M14" s="26">
        <f t="shared" si="7"/>
        <v>800</v>
      </c>
      <c r="N14" s="27">
        <f t="shared" si="8"/>
        <v>-71936.709313099753</v>
      </c>
      <c r="O14" s="27">
        <f t="shared" si="9"/>
        <v>-119.89451552183293</v>
      </c>
    </row>
    <row r="15" spans="1:15" x14ac:dyDescent="0.2">
      <c r="A15" s="13" t="s">
        <v>11</v>
      </c>
      <c r="B15" s="17">
        <f t="shared" si="10"/>
        <v>45139</v>
      </c>
      <c r="C15" s="5">
        <v>170</v>
      </c>
      <c r="D15" s="6">
        <f t="shared" si="4"/>
        <v>20</v>
      </c>
      <c r="E15" s="6">
        <f t="shared" si="5"/>
        <v>1.1944444444444459E-4</v>
      </c>
      <c r="F15" s="6">
        <f>SUM($D$8:D15)</f>
        <v>-3430</v>
      </c>
      <c r="G15" s="6">
        <f>MAX($C$2-D15,50%*$C$2)</f>
        <v>99980</v>
      </c>
      <c r="H15" s="23">
        <f t="shared" si="1"/>
        <v>-0.29980000000000001</v>
      </c>
      <c r="I15" s="31">
        <f t="shared" si="2"/>
        <v>1.0767488000000001</v>
      </c>
      <c r="J15" s="16">
        <f t="shared" si="3"/>
        <v>17.62454723493169</v>
      </c>
      <c r="K15" s="24" t="s">
        <v>11</v>
      </c>
      <c r="L15" s="25">
        <f t="shared" si="6"/>
        <v>46266</v>
      </c>
      <c r="M15" s="26">
        <f t="shared" si="7"/>
        <v>800</v>
      </c>
      <c r="N15" s="27">
        <f t="shared" si="8"/>
        <v>-71256.603828621592</v>
      </c>
      <c r="O15" s="27">
        <f t="shared" si="9"/>
        <v>-118.761006381036</v>
      </c>
    </row>
    <row r="16" spans="1:15" x14ac:dyDescent="0.2">
      <c r="A16" s="13" t="s">
        <v>12</v>
      </c>
      <c r="B16" s="17">
        <f t="shared" si="10"/>
        <v>45170</v>
      </c>
      <c r="C16" s="5">
        <v>170</v>
      </c>
      <c r="D16" s="6">
        <f t="shared" si="4"/>
        <v>190</v>
      </c>
      <c r="E16" s="6">
        <f t="shared" si="5"/>
        <v>1.6555555555555559E-3</v>
      </c>
      <c r="F16" s="6">
        <f>SUM($D$8:D16)</f>
        <v>-3240</v>
      </c>
      <c r="G16" s="6">
        <f t="shared" si="0"/>
        <v>99810</v>
      </c>
      <c r="H16" s="23">
        <f t="shared" si="1"/>
        <v>-0.29809999999999998</v>
      </c>
      <c r="I16" s="31">
        <f t="shared" si="2"/>
        <v>1.0763136</v>
      </c>
      <c r="J16" s="16">
        <f t="shared" si="3"/>
        <v>17.658260368604608</v>
      </c>
      <c r="K16" s="24" t="s">
        <v>12</v>
      </c>
      <c r="L16" s="25">
        <f t="shared" si="6"/>
        <v>46296</v>
      </c>
      <c r="M16" s="26">
        <f t="shared" si="7"/>
        <v>800</v>
      </c>
      <c r="N16" s="27">
        <f t="shared" si="8"/>
        <v>-70575.364835002634</v>
      </c>
      <c r="O16" s="27">
        <f t="shared" si="9"/>
        <v>-117.62560805833772</v>
      </c>
    </row>
    <row r="17" spans="1:15" x14ac:dyDescent="0.2">
      <c r="A17" s="13" t="s">
        <v>13</v>
      </c>
      <c r="B17" s="17">
        <f t="shared" si="10"/>
        <v>45200</v>
      </c>
      <c r="C17" s="5">
        <v>170</v>
      </c>
      <c r="D17" s="6">
        <f t="shared" si="4"/>
        <v>360</v>
      </c>
      <c r="E17" s="6">
        <f t="shared" si="5"/>
        <v>4.6083333333333341E-3</v>
      </c>
      <c r="F17" s="6">
        <f>SUM($D$8:D17)</f>
        <v>-2880</v>
      </c>
      <c r="G17" s="6">
        <f t="shared" si="0"/>
        <v>99640</v>
      </c>
      <c r="H17" s="23">
        <f t="shared" si="1"/>
        <v>-0.2964</v>
      </c>
      <c r="I17" s="31">
        <f t="shared" si="2"/>
        <v>1.0758783999999999</v>
      </c>
      <c r="J17" s="16">
        <f t="shared" si="3"/>
        <v>17.702143182621782</v>
      </c>
      <c r="K17" s="24" t="s">
        <v>13</v>
      </c>
      <c r="L17" s="25">
        <f t="shared" si="6"/>
        <v>46327</v>
      </c>
      <c r="M17" s="26">
        <f t="shared" si="7"/>
        <v>800</v>
      </c>
      <c r="N17" s="27">
        <f>M17+N16+O16</f>
        <v>-69892.990443060975</v>
      </c>
      <c r="O17" s="27">
        <f t="shared" si="9"/>
        <v>-116.48831740510163</v>
      </c>
    </row>
    <row r="18" spans="1:15" x14ac:dyDescent="0.2">
      <c r="A18" s="13" t="s">
        <v>14</v>
      </c>
      <c r="B18" s="17">
        <f t="shared" si="10"/>
        <v>45231</v>
      </c>
      <c r="C18" s="5">
        <v>170</v>
      </c>
      <c r="D18" s="6">
        <f t="shared" si="4"/>
        <v>530</v>
      </c>
      <c r="E18" s="6">
        <f t="shared" si="5"/>
        <v>8.977777777777779E-3</v>
      </c>
      <c r="F18" s="6">
        <f>SUM($D$8:D18)</f>
        <v>-2350</v>
      </c>
      <c r="G18" s="6">
        <f t="shared" si="0"/>
        <v>99470</v>
      </c>
      <c r="H18" s="23">
        <f t="shared" si="1"/>
        <v>-0.29469999999999996</v>
      </c>
      <c r="I18" s="31">
        <f t="shared" si="2"/>
        <v>1.0754432</v>
      </c>
      <c r="J18" s="16">
        <f t="shared" si="3"/>
        <v>17.75628625881707</v>
      </c>
      <c r="K18" s="24" t="s">
        <v>14</v>
      </c>
      <c r="L18" s="25">
        <f t="shared" si="6"/>
        <v>46357</v>
      </c>
      <c r="M18" s="26">
        <f t="shared" si="7"/>
        <v>800</v>
      </c>
      <c r="N18" s="27">
        <f t="shared" si="8"/>
        <v>-69209.478760466081</v>
      </c>
      <c r="O18" s="27">
        <f t="shared" si="9"/>
        <v>-115.34913126744347</v>
      </c>
    </row>
    <row r="19" spans="1:15" x14ac:dyDescent="0.2">
      <c r="A19" s="13" t="s">
        <v>15</v>
      </c>
      <c r="B19" s="17">
        <f t="shared" si="10"/>
        <v>45261</v>
      </c>
      <c r="C19" s="5">
        <v>170</v>
      </c>
      <c r="D19" s="6">
        <f t="shared" si="4"/>
        <v>700</v>
      </c>
      <c r="E19" s="6">
        <f t="shared" si="5"/>
        <v>1.4763888888888889E-2</v>
      </c>
      <c r="F19" s="6">
        <f>SUM($D$8:D19)</f>
        <v>-1650</v>
      </c>
      <c r="G19" s="6">
        <f t="shared" si="0"/>
        <v>99300</v>
      </c>
      <c r="H19" s="23">
        <f t="shared" si="1"/>
        <v>-0.29299999999999998</v>
      </c>
      <c r="I19" s="31">
        <f t="shared" si="2"/>
        <v>1.075008</v>
      </c>
      <c r="J19" s="16">
        <f t="shared" si="3"/>
        <v>17.820780581522421</v>
      </c>
      <c r="K19" s="24" t="s">
        <v>15</v>
      </c>
      <c r="L19" s="25">
        <f t="shared" si="6"/>
        <v>46388</v>
      </c>
      <c r="M19" s="26">
        <f t="shared" si="7"/>
        <v>800</v>
      </c>
      <c r="N19" s="27">
        <f t="shared" si="8"/>
        <v>-68524.827891733526</v>
      </c>
      <c r="O19" s="27">
        <f t="shared" si="9"/>
        <v>-114.20804648622254</v>
      </c>
    </row>
    <row r="20" spans="1:15" x14ac:dyDescent="0.2">
      <c r="A20" s="13" t="s">
        <v>16</v>
      </c>
      <c r="B20" s="17">
        <f t="shared" si="10"/>
        <v>45292</v>
      </c>
      <c r="C20" s="5">
        <v>170</v>
      </c>
      <c r="D20" s="6">
        <f t="shared" si="4"/>
        <v>870.01</v>
      </c>
      <c r="E20" s="6">
        <f t="shared" si="5"/>
        <v>7.2028611111111121E-3</v>
      </c>
      <c r="F20" s="6">
        <f>SUM($D$8:D20)</f>
        <v>-779.99</v>
      </c>
      <c r="G20" s="6">
        <f t="shared" si="0"/>
        <v>99129.99</v>
      </c>
      <c r="H20" s="23">
        <f t="shared" si="1"/>
        <v>-0.2912999</v>
      </c>
      <c r="I20" s="31">
        <f t="shared" si="2"/>
        <v>1.0745727744</v>
      </c>
      <c r="J20" s="16">
        <f t="shared" si="3"/>
        <v>17.89571950545087</v>
      </c>
      <c r="K20" s="24" t="s">
        <v>16</v>
      </c>
      <c r="L20" s="25">
        <f t="shared" si="6"/>
        <v>46419</v>
      </c>
      <c r="M20" s="26">
        <f t="shared" si="7"/>
        <v>800</v>
      </c>
      <c r="N20" s="27">
        <f t="shared" si="8"/>
        <v>-67839.035938219749</v>
      </c>
      <c r="O20" s="27">
        <f t="shared" si="9"/>
        <v>-113.06505989703292</v>
      </c>
    </row>
    <row r="21" spans="1:15" x14ac:dyDescent="0.2">
      <c r="A21" s="13" t="s">
        <v>17</v>
      </c>
      <c r="B21" s="17">
        <f t="shared" si="10"/>
        <v>45323</v>
      </c>
      <c r="C21" s="5">
        <v>170</v>
      </c>
      <c r="D21" s="6">
        <f t="shared" si="4"/>
        <v>1040.01</v>
      </c>
      <c r="E21" s="6">
        <f t="shared" si="5"/>
        <v>1.5822388888888889E-2</v>
      </c>
      <c r="F21" s="6">
        <f>SUM($D$8:D21)</f>
        <v>260.02</v>
      </c>
      <c r="G21" s="6">
        <f t="shared" si="0"/>
        <v>98959.99</v>
      </c>
      <c r="H21" s="23">
        <f t="shared" si="1"/>
        <v>-0.28959989999999997</v>
      </c>
      <c r="I21" s="31">
        <f t="shared" si="2"/>
        <v>1.0741375743999999</v>
      </c>
      <c r="J21" s="16">
        <f t="shared" si="3"/>
        <v>17.981191491355673</v>
      </c>
      <c r="K21" s="24" t="s">
        <v>17</v>
      </c>
      <c r="L21" s="25">
        <f t="shared" si="6"/>
        <v>46447</v>
      </c>
      <c r="M21" s="26">
        <f t="shared" si="7"/>
        <v>800</v>
      </c>
      <c r="N21" s="27">
        <f t="shared" si="8"/>
        <v>-67152.100998116788</v>
      </c>
      <c r="O21" s="27">
        <f t="shared" si="9"/>
        <v>-111.92016833019466</v>
      </c>
    </row>
    <row r="22" spans="1:15" x14ac:dyDescent="0.2">
      <c r="A22" s="13" t="s">
        <v>18</v>
      </c>
      <c r="B22" s="17">
        <f t="shared" si="10"/>
        <v>45352</v>
      </c>
      <c r="C22" s="5">
        <v>170</v>
      </c>
      <c r="D22" s="6">
        <f t="shared" si="4"/>
        <v>1210.01</v>
      </c>
      <c r="E22" s="6">
        <f t="shared" si="5"/>
        <v>2.5858583333333334E-2</v>
      </c>
      <c r="F22" s="6">
        <f>SUM($D$8:D22)</f>
        <v>1470.03</v>
      </c>
      <c r="G22" s="6">
        <f t="shared" si="0"/>
        <v>98789.99</v>
      </c>
      <c r="H22" s="23">
        <f t="shared" si="1"/>
        <v>-0.28789989999999999</v>
      </c>
      <c r="I22" s="31">
        <f t="shared" si="2"/>
        <v>1.0737023744</v>
      </c>
      <c r="J22" s="16">
        <f t="shared" si="3"/>
        <v>18.077290082837322</v>
      </c>
      <c r="K22" s="24" t="s">
        <v>18</v>
      </c>
      <c r="L22" s="25">
        <f t="shared" si="6"/>
        <v>46478</v>
      </c>
      <c r="M22" s="26">
        <f t="shared" si="7"/>
        <v>800</v>
      </c>
      <c r="N22" s="27">
        <f t="shared" si="8"/>
        <v>-66464.021166446983</v>
      </c>
      <c r="O22" s="27">
        <f t="shared" si="9"/>
        <v>-110.77336861074497</v>
      </c>
    </row>
    <row r="23" spans="1:15" x14ac:dyDescent="0.2">
      <c r="A23" s="13" t="s">
        <v>19</v>
      </c>
      <c r="B23" s="17">
        <f t="shared" si="10"/>
        <v>45383</v>
      </c>
      <c r="C23" s="5">
        <v>170</v>
      </c>
      <c r="D23" s="6">
        <f t="shared" si="4"/>
        <v>1380.01</v>
      </c>
      <c r="E23" s="6">
        <f t="shared" si="5"/>
        <v>3.7311444444444446E-2</v>
      </c>
      <c r="F23" s="6">
        <f>SUM($D$8:D23)</f>
        <v>2850.04</v>
      </c>
      <c r="G23" s="6">
        <f t="shared" si="0"/>
        <v>98619.99</v>
      </c>
      <c r="H23" s="23">
        <f t="shared" si="1"/>
        <v>-0.28619990000000001</v>
      </c>
      <c r="I23" s="31">
        <f t="shared" si="2"/>
        <v>1.0732671744</v>
      </c>
      <c r="J23" s="16">
        <f t="shared" si="3"/>
        <v>18.18410785969936</v>
      </c>
      <c r="K23" s="24" t="s">
        <v>19</v>
      </c>
      <c r="L23" s="25">
        <f t="shared" si="6"/>
        <v>46508</v>
      </c>
      <c r="M23" s="26">
        <f t="shared" si="7"/>
        <v>800</v>
      </c>
      <c r="N23" s="27">
        <f t="shared" si="8"/>
        <v>-65774.794535057721</v>
      </c>
      <c r="O23" s="27">
        <f t="shared" si="9"/>
        <v>-109.62465755842953</v>
      </c>
    </row>
    <row r="24" spans="1:15" x14ac:dyDescent="0.2">
      <c r="A24" s="13" t="s">
        <v>20</v>
      </c>
      <c r="B24" s="17">
        <f t="shared" si="10"/>
        <v>45413</v>
      </c>
      <c r="C24" s="5">
        <v>170</v>
      </c>
      <c r="D24" s="6">
        <f t="shared" si="4"/>
        <v>1550.01</v>
      </c>
      <c r="E24" s="6">
        <f t="shared" si="5"/>
        <v>5.0180972222222224E-2</v>
      </c>
      <c r="F24" s="6">
        <f>SUM($D$8:D24)</f>
        <v>4400.05</v>
      </c>
      <c r="G24" s="6">
        <f t="shared" si="0"/>
        <v>98449.99</v>
      </c>
      <c r="H24" s="23">
        <f t="shared" si="1"/>
        <v>-0.28449989999999997</v>
      </c>
      <c r="I24" s="31">
        <f t="shared" si="2"/>
        <v>1.0728319744000001</v>
      </c>
      <c r="J24" s="16">
        <f t="shared" si="3"/>
        <v>18.301737796784046</v>
      </c>
      <c r="K24" s="24" t="s">
        <v>20</v>
      </c>
      <c r="L24" s="25">
        <f t="shared" si="6"/>
        <v>46539</v>
      </c>
      <c r="M24" s="26">
        <f t="shared" si="7"/>
        <v>800</v>
      </c>
      <c r="N24" s="27">
        <f t="shared" si="8"/>
        <v>-65084.419192616151</v>
      </c>
      <c r="O24" s="27">
        <f t="shared" si="9"/>
        <v>-108.47403198769359</v>
      </c>
    </row>
    <row r="25" spans="1:15" x14ac:dyDescent="0.2">
      <c r="A25" s="13" t="s">
        <v>21</v>
      </c>
      <c r="B25" s="17">
        <f t="shared" si="10"/>
        <v>45444</v>
      </c>
      <c r="C25" s="5">
        <v>170</v>
      </c>
      <c r="D25" s="6">
        <f t="shared" si="4"/>
        <v>1720.01</v>
      </c>
      <c r="E25" s="6">
        <f t="shared" si="5"/>
        <v>6.4467166666666673E-2</v>
      </c>
      <c r="F25" s="6">
        <f>SUM($D$8:D25)</f>
        <v>6120.06</v>
      </c>
      <c r="G25" s="6">
        <f t="shared" si="0"/>
        <v>98279.99</v>
      </c>
      <c r="H25" s="23">
        <f t="shared" si="1"/>
        <v>-0.28279989999999999</v>
      </c>
      <c r="I25" s="31">
        <f t="shared" si="2"/>
        <v>1.0723967744</v>
      </c>
      <c r="J25" s="16">
        <f t="shared" si="3"/>
        <v>18.430273262368665</v>
      </c>
      <c r="K25" s="24" t="s">
        <v>21</v>
      </c>
      <c r="L25" s="25">
        <f t="shared" si="6"/>
        <v>46569</v>
      </c>
      <c r="M25" s="26">
        <f t="shared" si="7"/>
        <v>800</v>
      </c>
      <c r="N25" s="27">
        <f t="shared" si="8"/>
        <v>-64392.893224603846</v>
      </c>
      <c r="O25" s="27">
        <f t="shared" si="9"/>
        <v>-107.32148870767308</v>
      </c>
    </row>
    <row r="26" spans="1:15" x14ac:dyDescent="0.2">
      <c r="A26" s="13" t="s">
        <v>22</v>
      </c>
      <c r="B26" s="17">
        <f t="shared" si="10"/>
        <v>45474</v>
      </c>
      <c r="C26" s="5">
        <v>170</v>
      </c>
      <c r="D26" s="6">
        <f t="shared" si="4"/>
        <v>1890.01</v>
      </c>
      <c r="E26" s="6">
        <f t="shared" si="5"/>
        <v>8.0170027777777791E-2</v>
      </c>
      <c r="F26" s="6">
        <f>SUM($D$8:D26)</f>
        <v>8010.0700000000006</v>
      </c>
      <c r="G26" s="6">
        <f t="shared" si="0"/>
        <v>98109.99</v>
      </c>
      <c r="H26" s="23">
        <f t="shared" si="1"/>
        <v>-0.28109990000000001</v>
      </c>
      <c r="I26" s="31">
        <f t="shared" si="2"/>
        <v>1.0719615744</v>
      </c>
      <c r="J26" s="16">
        <f t="shared" si="3"/>
        <v>18.569808016524856</v>
      </c>
      <c r="K26" s="24" t="s">
        <v>22</v>
      </c>
      <c r="L26" s="25">
        <f t="shared" si="6"/>
        <v>46600</v>
      </c>
      <c r="M26" s="26">
        <f t="shared" si="7"/>
        <v>800</v>
      </c>
      <c r="N26" s="27">
        <f t="shared" si="8"/>
        <v>-63700.214713311521</v>
      </c>
      <c r="O26" s="27">
        <f t="shared" si="9"/>
        <v>-106.16702452218588</v>
      </c>
    </row>
    <row r="27" spans="1:15" x14ac:dyDescent="0.2">
      <c r="A27" s="13" t="s">
        <v>23</v>
      </c>
      <c r="B27" s="17">
        <f t="shared" si="10"/>
        <v>45505</v>
      </c>
      <c r="C27" s="5">
        <v>170</v>
      </c>
      <c r="D27" s="6">
        <f t="shared" si="4"/>
        <v>2060.0100000000002</v>
      </c>
      <c r="E27" s="6">
        <f t="shared" si="5"/>
        <v>9.7289555555555574E-2</v>
      </c>
      <c r="F27" s="6">
        <f>SUM($D$8:D27)</f>
        <v>10070.080000000002</v>
      </c>
      <c r="G27" s="6">
        <f t="shared" si="0"/>
        <v>97939.99</v>
      </c>
      <c r="H27" s="23">
        <f t="shared" si="1"/>
        <v>-0.27939989999999998</v>
      </c>
      <c r="I27" s="31">
        <f t="shared" si="2"/>
        <v>1.0715263744000001</v>
      </c>
      <c r="J27" s="16">
        <f t="shared" si="3"/>
        <v>18.720436209441157</v>
      </c>
      <c r="K27" s="24" t="s">
        <v>23</v>
      </c>
      <c r="L27" s="25">
        <f t="shared" si="6"/>
        <v>46631</v>
      </c>
      <c r="M27" s="26">
        <f t="shared" si="7"/>
        <v>800</v>
      </c>
      <c r="N27" s="27">
        <f t="shared" si="8"/>
        <v>-63006.381737833704</v>
      </c>
      <c r="O27" s="27">
        <f t="shared" si="9"/>
        <v>-105.01063622972283</v>
      </c>
    </row>
    <row r="28" spans="1:15" x14ac:dyDescent="0.2">
      <c r="A28" s="13" t="s">
        <v>24</v>
      </c>
      <c r="B28" s="17">
        <f t="shared" si="10"/>
        <v>45536</v>
      </c>
      <c r="C28" s="5">
        <v>170</v>
      </c>
      <c r="D28" s="6">
        <f t="shared" si="4"/>
        <v>2230.0100000000002</v>
      </c>
      <c r="E28" s="6">
        <f t="shared" si="5"/>
        <v>0.11582575000000003</v>
      </c>
      <c r="F28" s="6">
        <f>SUM($D$8:D28)</f>
        <v>12300.090000000002</v>
      </c>
      <c r="G28" s="6">
        <f t="shared" si="0"/>
        <v>97769.99</v>
      </c>
      <c r="H28" s="23">
        <f t="shared" si="1"/>
        <v>-0.2776999</v>
      </c>
      <c r="I28" s="31">
        <f t="shared" si="2"/>
        <v>1.0710911744</v>
      </c>
      <c r="J28" s="16">
        <f t="shared" si="3"/>
        <v>18.882252379708898</v>
      </c>
      <c r="K28" s="24" t="s">
        <v>24</v>
      </c>
      <c r="L28" s="25">
        <f t="shared" si="6"/>
        <v>46661</v>
      </c>
      <c r="M28" s="26">
        <f t="shared" si="7"/>
        <v>800</v>
      </c>
      <c r="N28" s="27">
        <f t="shared" si="8"/>
        <v>-62311.392374063427</v>
      </c>
      <c r="O28" s="27">
        <f t="shared" si="9"/>
        <v>-103.85232062343904</v>
      </c>
    </row>
    <row r="29" spans="1:15" x14ac:dyDescent="0.2">
      <c r="A29" s="13" t="s">
        <v>25</v>
      </c>
      <c r="B29" s="17">
        <f t="shared" si="10"/>
        <v>45566</v>
      </c>
      <c r="C29" s="5">
        <v>170</v>
      </c>
      <c r="D29" s="6">
        <f t="shared" si="4"/>
        <v>2400.0100000000002</v>
      </c>
      <c r="E29" s="6">
        <f t="shared" si="5"/>
        <v>0.13577861111111114</v>
      </c>
      <c r="F29" s="6">
        <f>SUM($D$8:D29)</f>
        <v>14700.100000000002</v>
      </c>
      <c r="G29" s="6">
        <f t="shared" si="0"/>
        <v>97599.99</v>
      </c>
      <c r="H29" s="23">
        <f t="shared" si="1"/>
        <v>-0.27599989999999996</v>
      </c>
      <c r="I29" s="31">
        <f t="shared" si="2"/>
        <v>1.0706559743999999</v>
      </c>
      <c r="J29" s="16">
        <f t="shared" si="3"/>
        <v>19.055351452571664</v>
      </c>
      <c r="K29" s="24" t="s">
        <v>25</v>
      </c>
      <c r="L29" s="25">
        <f t="shared" si="6"/>
        <v>46692</v>
      </c>
      <c r="M29" s="26">
        <f t="shared" si="7"/>
        <v>800</v>
      </c>
      <c r="N29" s="27">
        <f t="shared" si="8"/>
        <v>-61615.244694686866</v>
      </c>
      <c r="O29" s="27">
        <f t="shared" si="9"/>
        <v>-102.69207449114477</v>
      </c>
    </row>
    <row r="30" spans="1:15" x14ac:dyDescent="0.2">
      <c r="A30" s="13" t="s">
        <v>26</v>
      </c>
      <c r="B30" s="17">
        <f t="shared" si="10"/>
        <v>45597</v>
      </c>
      <c r="C30" s="5">
        <v>170</v>
      </c>
      <c r="D30" s="6">
        <f t="shared" si="4"/>
        <v>2570.0100000000002</v>
      </c>
      <c r="E30" s="6">
        <f t="shared" si="5"/>
        <v>0.15714813888888893</v>
      </c>
      <c r="F30" s="6">
        <f>SUM($D$8:D30)</f>
        <v>17270.11</v>
      </c>
      <c r="G30" s="6">
        <f t="shared" si="0"/>
        <v>97429.99</v>
      </c>
      <c r="H30" s="23">
        <f t="shared" si="1"/>
        <v>-0.27429989999999999</v>
      </c>
      <c r="I30" s="31">
        <f t="shared" si="2"/>
        <v>1.0702207744000001</v>
      </c>
      <c r="J30" s="16">
        <f t="shared" si="3"/>
        <v>19.239828738138552</v>
      </c>
      <c r="K30" s="24" t="s">
        <v>26</v>
      </c>
      <c r="L30" s="25">
        <f t="shared" si="6"/>
        <v>46722</v>
      </c>
      <c r="M30" s="26">
        <f t="shared" si="7"/>
        <v>800</v>
      </c>
      <c r="N30" s="27">
        <f t="shared" si="8"/>
        <v>-60917.936769178013</v>
      </c>
      <c r="O30" s="27">
        <f t="shared" si="9"/>
        <v>-101.5298946152967</v>
      </c>
    </row>
    <row r="31" spans="1:15" x14ac:dyDescent="0.2">
      <c r="A31" s="13" t="s">
        <v>27</v>
      </c>
      <c r="B31" s="17">
        <f t="shared" si="10"/>
        <v>45627</v>
      </c>
      <c r="C31" s="5">
        <v>170</v>
      </c>
      <c r="D31" s="6">
        <f t="shared" si="4"/>
        <v>2740.01</v>
      </c>
      <c r="E31" s="6">
        <f t="shared" si="5"/>
        <v>0.17993433333333339</v>
      </c>
      <c r="F31" s="6">
        <f>SUM($D$8:D31)</f>
        <v>20010.120000000003</v>
      </c>
      <c r="G31" s="6">
        <f t="shared" si="0"/>
        <v>97259.99</v>
      </c>
      <c r="H31" s="23">
        <f t="shared" si="1"/>
        <v>-0.27259990000000001</v>
      </c>
      <c r="I31" s="31">
        <f t="shared" si="2"/>
        <v>1.0697855744</v>
      </c>
      <c r="J31" s="16">
        <f t="shared" si="3"/>
        <v>19.435779929561342</v>
      </c>
      <c r="K31" s="24" t="s">
        <v>27</v>
      </c>
      <c r="L31" s="25">
        <f t="shared" si="6"/>
        <v>46753</v>
      </c>
      <c r="M31" s="26">
        <f t="shared" si="7"/>
        <v>800</v>
      </c>
      <c r="N31" s="27">
        <f t="shared" si="8"/>
        <v>-60219.466663793311</v>
      </c>
      <c r="O31" s="27">
        <f t="shared" si="9"/>
        <v>-100.36577777298885</v>
      </c>
    </row>
    <row r="32" spans="1:15" x14ac:dyDescent="0.2">
      <c r="A32" s="13" t="s">
        <v>28</v>
      </c>
      <c r="B32" s="17">
        <f t="shared" si="10"/>
        <v>45658</v>
      </c>
      <c r="C32" s="5">
        <v>170</v>
      </c>
      <c r="D32" s="6">
        <f t="shared" si="4"/>
        <v>2910.1400000000003</v>
      </c>
      <c r="E32" s="6">
        <f t="shared" si="5"/>
        <v>2.4203944444444445E-2</v>
      </c>
      <c r="F32" s="6">
        <f>SUM($D$8:D32)</f>
        <v>22920.260000000002</v>
      </c>
      <c r="G32" s="6">
        <f t="shared" si="0"/>
        <v>97089.86</v>
      </c>
      <c r="H32" s="23">
        <f t="shared" si="1"/>
        <v>-0.27089859999999999</v>
      </c>
      <c r="I32" s="31">
        <f t="shared" si="2"/>
        <v>1.0693500415999999</v>
      </c>
      <c r="J32" s="16">
        <f t="shared" si="3"/>
        <v>19.643331186617733</v>
      </c>
      <c r="K32" s="24" t="s">
        <v>28</v>
      </c>
      <c r="L32" s="25">
        <f t="shared" si="6"/>
        <v>46784</v>
      </c>
      <c r="M32" s="26">
        <f t="shared" si="7"/>
        <v>800</v>
      </c>
      <c r="N32" s="27">
        <f t="shared" si="8"/>
        <v>-59519.832441566301</v>
      </c>
      <c r="O32" s="27">
        <f t="shared" si="9"/>
        <v>-99.199720735943842</v>
      </c>
    </row>
    <row r="33" spans="1:15" x14ac:dyDescent="0.2">
      <c r="A33" s="13" t="s">
        <v>29</v>
      </c>
      <c r="B33" s="17">
        <f t="shared" si="10"/>
        <v>45689</v>
      </c>
      <c r="C33" s="5">
        <v>170</v>
      </c>
      <c r="D33" s="6">
        <f t="shared" si="4"/>
        <v>3080.1400000000003</v>
      </c>
      <c r="E33" s="6">
        <f t="shared" si="5"/>
        <v>4.9824555555555559E-2</v>
      </c>
      <c r="F33" s="6">
        <f>SUM($D$8:D33)</f>
        <v>26000.400000000001</v>
      </c>
      <c r="G33" s="6">
        <f t="shared" si="0"/>
        <v>96919.86</v>
      </c>
      <c r="H33" s="23">
        <f t="shared" si="1"/>
        <v>-0.26919860000000001</v>
      </c>
      <c r="I33" s="31">
        <f t="shared" si="2"/>
        <v>1.0689148416000001</v>
      </c>
      <c r="J33" s="16">
        <f t="shared" si="3"/>
        <v>19.862527377060857</v>
      </c>
      <c r="K33" s="24" t="s">
        <v>29</v>
      </c>
      <c r="L33" s="25">
        <f t="shared" si="6"/>
        <v>46813</v>
      </c>
      <c r="M33" s="26">
        <f t="shared" si="7"/>
        <v>800</v>
      </c>
      <c r="N33" s="27">
        <f t="shared" si="8"/>
        <v>-58819.032162302246</v>
      </c>
      <c r="O33" s="27">
        <f t="shared" si="9"/>
        <v>-98.03172027050374</v>
      </c>
    </row>
    <row r="34" spans="1:15" x14ac:dyDescent="0.2">
      <c r="A34" s="13" t="s">
        <v>30</v>
      </c>
      <c r="B34" s="17">
        <f t="shared" si="10"/>
        <v>45717</v>
      </c>
      <c r="C34" s="5">
        <v>170</v>
      </c>
      <c r="D34" s="6">
        <f t="shared" si="4"/>
        <v>3250.1400000000003</v>
      </c>
      <c r="E34" s="6">
        <f t="shared" si="5"/>
        <v>7.6861833333333351E-2</v>
      </c>
      <c r="F34" s="6">
        <f>SUM($D$8:D34)</f>
        <v>29250.54</v>
      </c>
      <c r="G34" s="6">
        <f t="shared" si="0"/>
        <v>96749.86</v>
      </c>
      <c r="H34" s="23">
        <f t="shared" si="1"/>
        <v>-0.26749859999999998</v>
      </c>
      <c r="I34" s="31">
        <f t="shared" si="2"/>
        <v>1.0684796416</v>
      </c>
      <c r="J34" s="16">
        <f t="shared" si="3"/>
        <v>20.09348690694306</v>
      </c>
      <c r="K34" s="24" t="s">
        <v>30</v>
      </c>
      <c r="L34" s="25">
        <f t="shared" si="6"/>
        <v>46844</v>
      </c>
      <c r="M34" s="26">
        <f t="shared" si="7"/>
        <v>800</v>
      </c>
      <c r="N34" s="27">
        <f t="shared" si="8"/>
        <v>-58117.063882572751</v>
      </c>
      <c r="O34" s="27">
        <f t="shared" si="9"/>
        <v>-96.861773137621256</v>
      </c>
    </row>
    <row r="35" spans="1:15" x14ac:dyDescent="0.2">
      <c r="A35" s="13" t="s">
        <v>31</v>
      </c>
      <c r="B35" s="17">
        <f t="shared" si="10"/>
        <v>45748</v>
      </c>
      <c r="C35" s="5">
        <v>170</v>
      </c>
      <c r="D35" s="6">
        <f t="shared" si="4"/>
        <v>3420.1400000000003</v>
      </c>
      <c r="E35" s="6">
        <f t="shared" si="5"/>
        <v>0.1053157777777778</v>
      </c>
      <c r="F35" s="6">
        <f>SUM($D$8:D35)</f>
        <v>32670.68</v>
      </c>
      <c r="G35" s="6">
        <f t="shared" si="0"/>
        <v>96579.86</v>
      </c>
      <c r="H35" s="23">
        <f t="shared" si="1"/>
        <v>-0.2657986</v>
      </c>
      <c r="I35" s="31">
        <f t="shared" si="2"/>
        <v>1.0680444416000001</v>
      </c>
      <c r="J35" s="16">
        <f t="shared" si="3"/>
        <v>20.33630698295179</v>
      </c>
      <c r="K35" s="24" t="s">
        <v>31</v>
      </c>
      <c r="L35" s="25">
        <f t="shared" si="6"/>
        <v>46874</v>
      </c>
      <c r="M35" s="26">
        <f t="shared" si="7"/>
        <v>800</v>
      </c>
      <c r="N35" s="27">
        <f t="shared" si="8"/>
        <v>-57413.925655710373</v>
      </c>
      <c r="O35" s="27">
        <f t="shared" si="9"/>
        <v>-95.689876092850625</v>
      </c>
    </row>
    <row r="36" spans="1:15" x14ac:dyDescent="0.2">
      <c r="A36" s="13" t="s">
        <v>32</v>
      </c>
      <c r="B36" s="17">
        <f t="shared" si="10"/>
        <v>45778</v>
      </c>
      <c r="C36" s="5">
        <v>170</v>
      </c>
      <c r="D36" s="6">
        <f t="shared" si="4"/>
        <v>3590.1400000000003</v>
      </c>
      <c r="E36" s="6">
        <f t="shared" si="5"/>
        <v>0.13518638888888893</v>
      </c>
      <c r="F36" s="6">
        <f>SUM($D$8:D36)</f>
        <v>36260.82</v>
      </c>
      <c r="G36" s="6">
        <f t="shared" si="0"/>
        <v>96409.86</v>
      </c>
      <c r="H36" s="23">
        <f t="shared" si="1"/>
        <v>-0.26409859999999996</v>
      </c>
      <c r="I36" s="31">
        <f t="shared" si="2"/>
        <v>1.0676092416</v>
      </c>
      <c r="J36" s="16">
        <f t="shared" si="3"/>
        <v>20.591085185170598</v>
      </c>
      <c r="K36" s="24" t="s">
        <v>32</v>
      </c>
      <c r="L36" s="25">
        <f t="shared" si="6"/>
        <v>46905</v>
      </c>
      <c r="M36" s="26">
        <f t="shared" si="7"/>
        <v>800</v>
      </c>
      <c r="N36" s="27">
        <f t="shared" si="8"/>
        <v>-56709.615531803225</v>
      </c>
      <c r="O36" s="27">
        <f t="shared" si="9"/>
        <v>-94.51602588633871</v>
      </c>
    </row>
    <row r="37" spans="1:15" x14ac:dyDescent="0.2">
      <c r="A37" s="13" t="s">
        <v>33</v>
      </c>
      <c r="B37" s="17">
        <f t="shared" si="10"/>
        <v>45809</v>
      </c>
      <c r="C37" s="5">
        <v>170</v>
      </c>
      <c r="D37" s="6">
        <f t="shared" si="4"/>
        <v>3760.1400000000003</v>
      </c>
      <c r="E37" s="6">
        <f t="shared" si="5"/>
        <v>0.16647366666666671</v>
      </c>
      <c r="F37" s="6">
        <f>SUM($D$8:D37)</f>
        <v>40020.959999999999</v>
      </c>
      <c r="G37" s="6">
        <f t="shared" si="0"/>
        <v>96239.86</v>
      </c>
      <c r="H37" s="23">
        <f t="shared" si="1"/>
        <v>-0.26239859999999998</v>
      </c>
      <c r="I37" s="31">
        <f t="shared" si="2"/>
        <v>1.0671740416</v>
      </c>
      <c r="J37" s="16">
        <f t="shared" si="3"/>
        <v>20.857919465045917</v>
      </c>
      <c r="K37" s="24" t="s">
        <v>33</v>
      </c>
      <c r="L37" s="25">
        <f t="shared" si="6"/>
        <v>46935</v>
      </c>
      <c r="M37" s="26">
        <f t="shared" si="7"/>
        <v>800</v>
      </c>
      <c r="N37" s="27">
        <f t="shared" si="8"/>
        <v>-56004.131557689565</v>
      </c>
      <c r="O37" s="27">
        <f t="shared" si="9"/>
        <v>-93.340219262815936</v>
      </c>
    </row>
    <row r="38" spans="1:15" x14ac:dyDescent="0.2">
      <c r="A38" s="13" t="s">
        <v>34</v>
      </c>
      <c r="B38" s="17">
        <f t="shared" si="10"/>
        <v>45839</v>
      </c>
      <c r="C38" s="5">
        <v>170</v>
      </c>
      <c r="D38" s="6">
        <f t="shared" si="4"/>
        <v>3930.1400000000003</v>
      </c>
      <c r="E38" s="6">
        <f t="shared" si="5"/>
        <v>0.19917761111111118</v>
      </c>
      <c r="F38" s="6">
        <f>SUM($D$8:D38)</f>
        <v>43951.1</v>
      </c>
      <c r="G38" s="6">
        <f t="shared" si="0"/>
        <v>96069.86</v>
      </c>
      <c r="H38" s="23">
        <f t="shared" si="1"/>
        <v>-0.2606986</v>
      </c>
      <c r="I38" s="31">
        <f t="shared" si="2"/>
        <v>1.0667388416000001</v>
      </c>
      <c r="J38" s="16">
        <f t="shared" si="3"/>
        <v>21.136908143319722</v>
      </c>
      <c r="K38" s="24" t="s">
        <v>34</v>
      </c>
      <c r="L38" s="25">
        <f t="shared" si="6"/>
        <v>46966</v>
      </c>
      <c r="M38" s="26">
        <f t="shared" si="7"/>
        <v>800</v>
      </c>
      <c r="N38" s="27">
        <f t="shared" si="8"/>
        <v>-55297.471776952378</v>
      </c>
      <c r="O38" s="27">
        <f t="shared" si="9"/>
        <v>-92.162452961587292</v>
      </c>
    </row>
    <row r="39" spans="1:15" x14ac:dyDescent="0.2">
      <c r="A39" s="13" t="s">
        <v>35</v>
      </c>
      <c r="B39" s="17">
        <f t="shared" si="10"/>
        <v>45870</v>
      </c>
      <c r="C39" s="5">
        <v>170</v>
      </c>
      <c r="D39" s="6">
        <f t="shared" si="4"/>
        <v>4100.1400000000003</v>
      </c>
      <c r="E39" s="6">
        <f t="shared" si="5"/>
        <v>0.2332982222222223</v>
      </c>
      <c r="F39" s="6">
        <f>SUM($D$8:D39)</f>
        <v>48051.24</v>
      </c>
      <c r="G39" s="6">
        <f t="shared" si="0"/>
        <v>95899.86</v>
      </c>
      <c r="H39" s="23">
        <f t="shared" si="1"/>
        <v>-0.25899859999999997</v>
      </c>
      <c r="I39" s="31">
        <f t="shared" si="2"/>
        <v>1.0663036416</v>
      </c>
      <c r="J39" s="16">
        <f t="shared" si="3"/>
        <v>21.428149907928574</v>
      </c>
      <c r="K39" s="24" t="s">
        <v>35</v>
      </c>
      <c r="L39" s="25">
        <f t="shared" si="6"/>
        <v>46997</v>
      </c>
      <c r="M39" s="26">
        <f t="shared" si="7"/>
        <v>800</v>
      </c>
      <c r="N39" s="27">
        <f t="shared" si="8"/>
        <v>-54589.634229913965</v>
      </c>
      <c r="O39" s="27">
        <f t="shared" si="9"/>
        <v>-90.982723716523267</v>
      </c>
    </row>
    <row r="40" spans="1:15" x14ac:dyDescent="0.2">
      <c r="A40" s="13" t="s">
        <v>36</v>
      </c>
      <c r="B40" s="17">
        <f t="shared" si="10"/>
        <v>45901</v>
      </c>
      <c r="C40" s="5">
        <v>170</v>
      </c>
      <c r="D40" s="6">
        <f t="shared" si="4"/>
        <v>4270.1400000000003</v>
      </c>
      <c r="E40" s="6">
        <f t="shared" si="5"/>
        <v>0.26883550000000006</v>
      </c>
      <c r="F40" s="6">
        <f>SUM($D$8:D40)</f>
        <v>52321.38</v>
      </c>
      <c r="G40" s="6">
        <f t="shared" si="0"/>
        <v>95729.86</v>
      </c>
      <c r="H40" s="23">
        <f t="shared" si="1"/>
        <v>-0.25729859999999999</v>
      </c>
      <c r="I40" s="31">
        <f t="shared" si="2"/>
        <v>1.0658684415999999</v>
      </c>
      <c r="J40" s="16">
        <f t="shared" si="3"/>
        <v>21.731743811869457</v>
      </c>
      <c r="K40" s="24" t="s">
        <v>36</v>
      </c>
      <c r="L40" s="25">
        <f t="shared" si="6"/>
        <v>47027</v>
      </c>
      <c r="M40" s="26">
        <f t="shared" si="7"/>
        <v>800</v>
      </c>
      <c r="N40" s="27">
        <f t="shared" si="8"/>
        <v>-53880.616953630488</v>
      </c>
      <c r="O40" s="27">
        <f t="shared" si="9"/>
        <v>-89.801028256050813</v>
      </c>
    </row>
    <row r="41" spans="1:15" x14ac:dyDescent="0.2">
      <c r="A41" s="13" t="s">
        <v>37</v>
      </c>
      <c r="B41" s="17">
        <f t="shared" si="10"/>
        <v>45931</v>
      </c>
      <c r="C41" s="5">
        <v>170</v>
      </c>
      <c r="D41" s="6">
        <f t="shared" si="4"/>
        <v>4440.1400000000003</v>
      </c>
      <c r="E41" s="6">
        <f t="shared" si="5"/>
        <v>0.3057894444444445</v>
      </c>
      <c r="F41" s="6">
        <f>SUM($D$8:D41)</f>
        <v>56761.52</v>
      </c>
      <c r="G41" s="6">
        <f t="shared" si="0"/>
        <v>95559.86</v>
      </c>
      <c r="H41" s="23">
        <f t="shared" si="1"/>
        <v>-0.25559860000000001</v>
      </c>
      <c r="I41" s="31">
        <f t="shared" si="2"/>
        <v>1.0654332416000001</v>
      </c>
      <c r="J41" s="16">
        <f t="shared" si="3"/>
        <v>22.047789271032659</v>
      </c>
      <c r="K41" s="24" t="s">
        <v>37</v>
      </c>
      <c r="L41" s="25">
        <f t="shared" si="6"/>
        <v>47058</v>
      </c>
      <c r="M41" s="26">
        <f t="shared" si="7"/>
        <v>800</v>
      </c>
      <c r="N41" s="27">
        <f t="shared" si="8"/>
        <v>-53170.417981886538</v>
      </c>
      <c r="O41" s="27">
        <f t="shared" si="9"/>
        <v>-88.617363303144245</v>
      </c>
    </row>
    <row r="42" spans="1:15" x14ac:dyDescent="0.2">
      <c r="A42" s="13" t="s">
        <v>38</v>
      </c>
      <c r="B42" s="17">
        <f t="shared" si="10"/>
        <v>45962</v>
      </c>
      <c r="C42" s="5">
        <v>170</v>
      </c>
      <c r="D42" s="6">
        <f t="shared" si="4"/>
        <v>4610.1400000000003</v>
      </c>
      <c r="E42" s="6">
        <f t="shared" si="5"/>
        <v>0.34416005555555562</v>
      </c>
      <c r="F42" s="6">
        <f>SUM($D$8:D42)</f>
        <v>61371.659999999996</v>
      </c>
      <c r="G42" s="6">
        <f t="shared" si="0"/>
        <v>95389.86</v>
      </c>
      <c r="H42" s="23">
        <f t="shared" si="1"/>
        <v>-0.25389859999999997</v>
      </c>
      <c r="I42" s="31">
        <f t="shared" si="2"/>
        <v>1.0649980416</v>
      </c>
      <c r="J42" s="16">
        <f t="shared" si="3"/>
        <v>22.376386062002169</v>
      </c>
      <c r="K42" s="24" t="s">
        <v>38</v>
      </c>
      <c r="L42" s="25">
        <f t="shared" si="6"/>
        <v>47088</v>
      </c>
      <c r="M42" s="26">
        <f t="shared" si="7"/>
        <v>800</v>
      </c>
      <c r="N42" s="27">
        <f t="shared" si="8"/>
        <v>-52459.035345189681</v>
      </c>
      <c r="O42" s="27">
        <f t="shared" si="9"/>
        <v>-87.431725575316136</v>
      </c>
    </row>
    <row r="43" spans="1:15" x14ac:dyDescent="0.2">
      <c r="A43" s="13" t="s">
        <v>39</v>
      </c>
      <c r="B43" s="17">
        <f t="shared" si="10"/>
        <v>45992</v>
      </c>
      <c r="C43" s="5">
        <v>170</v>
      </c>
      <c r="D43" s="6">
        <f t="shared" si="4"/>
        <v>4780.1400000000003</v>
      </c>
      <c r="E43" s="6">
        <f t="shared" si="5"/>
        <v>0.38394733333333336</v>
      </c>
      <c r="F43" s="6">
        <f>SUM($D$8:D43)</f>
        <v>66151.8</v>
      </c>
      <c r="G43" s="6">
        <f t="shared" si="0"/>
        <v>95219.86</v>
      </c>
      <c r="H43" s="23">
        <f t="shared" si="1"/>
        <v>-0.2521986</v>
      </c>
      <c r="I43" s="31">
        <f t="shared" si="2"/>
        <v>1.0645628415999999</v>
      </c>
      <c r="J43" s="16">
        <f t="shared" si="3"/>
        <v>22.717634319824128</v>
      </c>
      <c r="K43" s="24" t="s">
        <v>39</v>
      </c>
      <c r="L43" s="25">
        <f t="shared" si="6"/>
        <v>47119</v>
      </c>
      <c r="M43" s="26">
        <f t="shared" si="7"/>
        <v>800</v>
      </c>
      <c r="N43" s="27">
        <f t="shared" si="8"/>
        <v>-51746.467070765</v>
      </c>
      <c r="O43" s="27">
        <f t="shared" si="9"/>
        <v>-86.244111784608336</v>
      </c>
    </row>
    <row r="44" spans="1:15" x14ac:dyDescent="0.2">
      <c r="A44" s="13" t="s">
        <v>40</v>
      </c>
      <c r="B44" s="17">
        <f t="shared" si="10"/>
        <v>46023</v>
      </c>
      <c r="C44" s="5">
        <v>170</v>
      </c>
      <c r="D44" s="6">
        <f t="shared" si="4"/>
        <v>4950.42</v>
      </c>
      <c r="E44" s="6">
        <f t="shared" si="5"/>
        <v>4.1206277777777779E-2</v>
      </c>
      <c r="F44" s="6">
        <f>SUM($D$8:D44)</f>
        <v>71102.22</v>
      </c>
      <c r="G44" s="6">
        <f t="shared" si="0"/>
        <v>95049.58</v>
      </c>
      <c r="H44" s="23">
        <f t="shared" si="1"/>
        <v>-0.25049579999999999</v>
      </c>
      <c r="I44" s="31">
        <f t="shared" si="2"/>
        <v>1.0641269248</v>
      </c>
      <c r="J44" s="16">
        <f t="shared" si="3"/>
        <v>23.071718113602596</v>
      </c>
      <c r="K44" s="24" t="s">
        <v>40</v>
      </c>
      <c r="L44" s="25">
        <f t="shared" si="6"/>
        <v>47150</v>
      </c>
      <c r="M44" s="26">
        <f t="shared" si="7"/>
        <v>800</v>
      </c>
      <c r="N44" s="27">
        <f t="shared" si="8"/>
        <v>-51032.71118254961</v>
      </c>
      <c r="O44" s="27">
        <f t="shared" si="9"/>
        <v>-85.054518637582689</v>
      </c>
    </row>
    <row r="45" spans="1:15" x14ac:dyDescent="0.2">
      <c r="A45" s="13" t="s">
        <v>41</v>
      </c>
      <c r="B45" s="17">
        <f t="shared" si="10"/>
        <v>46054</v>
      </c>
      <c r="C45" s="5">
        <v>170</v>
      </c>
      <c r="D45" s="6">
        <f t="shared" si="4"/>
        <v>5120.42</v>
      </c>
      <c r="E45" s="6">
        <f t="shared" si="5"/>
        <v>8.3829222222222236E-2</v>
      </c>
      <c r="F45" s="6">
        <f>SUM($D$8:D45)</f>
        <v>76222.64</v>
      </c>
      <c r="G45" s="6">
        <f t="shared" si="0"/>
        <v>94879.58</v>
      </c>
      <c r="H45" s="23">
        <f t="shared" si="1"/>
        <v>-0.24879579999999998</v>
      </c>
      <c r="I45" s="31">
        <f t="shared" si="2"/>
        <v>1.0636917248</v>
      </c>
      <c r="J45" s="16">
        <f t="shared" si="3"/>
        <v>23.438591024639432</v>
      </c>
      <c r="K45" s="24" t="s">
        <v>41</v>
      </c>
      <c r="L45" s="25">
        <f t="shared" si="6"/>
        <v>47178</v>
      </c>
      <c r="M45" s="26">
        <f t="shared" si="7"/>
        <v>800</v>
      </c>
      <c r="N45" s="27">
        <f t="shared" si="8"/>
        <v>-50317.765701187192</v>
      </c>
      <c r="O45" s="27">
        <f t="shared" si="9"/>
        <v>-83.862942835311983</v>
      </c>
    </row>
    <row r="46" spans="1:15" x14ac:dyDescent="0.2">
      <c r="A46" s="13" t="s">
        <v>42</v>
      </c>
      <c r="B46" s="17">
        <f t="shared" si="10"/>
        <v>46082</v>
      </c>
      <c r="C46" s="5">
        <v>170</v>
      </c>
      <c r="D46" s="6">
        <f t="shared" si="4"/>
        <v>5290.42</v>
      </c>
      <c r="E46" s="6">
        <f t="shared" si="5"/>
        <v>0.12786883333333335</v>
      </c>
      <c r="F46" s="6">
        <f>SUM($D$8:D46)</f>
        <v>81513.06</v>
      </c>
      <c r="G46" s="6">
        <f t="shared" si="0"/>
        <v>94709.58</v>
      </c>
      <c r="H46" s="23">
        <f t="shared" si="1"/>
        <v>-0.24709579999999998</v>
      </c>
      <c r="I46" s="31">
        <f t="shared" si="2"/>
        <v>1.0632565247999999</v>
      </c>
      <c r="J46" s="16">
        <f t="shared" si="3"/>
        <v>23.818418105077789</v>
      </c>
      <c r="K46" s="24" t="s">
        <v>42</v>
      </c>
      <c r="L46" s="25">
        <f t="shared" si="6"/>
        <v>47209</v>
      </c>
      <c r="M46" s="26">
        <f t="shared" si="7"/>
        <v>800</v>
      </c>
      <c r="N46" s="27">
        <f t="shared" si="8"/>
        <v>-49601.628644022501</v>
      </c>
      <c r="O46" s="27">
        <f t="shared" si="9"/>
        <v>-82.669381073370843</v>
      </c>
    </row>
    <row r="47" spans="1:15" x14ac:dyDescent="0.2">
      <c r="A47" s="13" t="s">
        <v>43</v>
      </c>
      <c r="B47" s="17">
        <f t="shared" si="10"/>
        <v>46113</v>
      </c>
      <c r="C47" s="5">
        <v>170</v>
      </c>
      <c r="D47" s="6">
        <f t="shared" si="4"/>
        <v>5460.42</v>
      </c>
      <c r="E47" s="6">
        <f t="shared" si="5"/>
        <v>0.17332511111111112</v>
      </c>
      <c r="F47" s="6">
        <f>SUM($D$8:D47)</f>
        <v>86973.48</v>
      </c>
      <c r="G47" s="6">
        <f t="shared" si="0"/>
        <v>94539.58</v>
      </c>
      <c r="H47" s="23">
        <f t="shared" si="1"/>
        <v>-0.2453958</v>
      </c>
      <c r="I47" s="31">
        <f t="shared" si="2"/>
        <v>1.0628213248</v>
      </c>
      <c r="J47" s="16">
        <f t="shared" si="3"/>
        <v>24.211300901514722</v>
      </c>
      <c r="K47" s="24" t="s">
        <v>43</v>
      </c>
      <c r="L47" s="25">
        <f t="shared" si="6"/>
        <v>47239</v>
      </c>
      <c r="M47" s="26">
        <f t="shared" si="7"/>
        <v>800</v>
      </c>
      <c r="N47" s="27">
        <f t="shared" si="8"/>
        <v>-48884.298025095872</v>
      </c>
      <c r="O47" s="27">
        <f t="shared" si="9"/>
        <v>-81.473830041826446</v>
      </c>
    </row>
    <row r="48" spans="1:15" x14ac:dyDescent="0.2">
      <c r="A48" s="13" t="s">
        <v>44</v>
      </c>
      <c r="B48" s="17">
        <f t="shared" si="10"/>
        <v>46143</v>
      </c>
      <c r="C48" s="5">
        <v>170</v>
      </c>
      <c r="D48" s="6">
        <f t="shared" si="4"/>
        <v>5630.42</v>
      </c>
      <c r="E48" s="6">
        <f t="shared" si="5"/>
        <v>0.22019805555555558</v>
      </c>
      <c r="F48" s="6">
        <f>SUM($D$8:D48)</f>
        <v>92603.9</v>
      </c>
      <c r="G48" s="6">
        <f t="shared" si="0"/>
        <v>94369.58</v>
      </c>
      <c r="H48" s="23">
        <f t="shared" si="1"/>
        <v>-0.24369579999999999</v>
      </c>
      <c r="I48" s="31">
        <f t="shared" si="2"/>
        <v>1.0623861247999999</v>
      </c>
      <c r="J48" s="16">
        <f t="shared" si="3"/>
        <v>24.617341307383242</v>
      </c>
      <c r="K48" s="24" t="s">
        <v>44</v>
      </c>
      <c r="L48" s="25">
        <f t="shared" si="6"/>
        <v>47270</v>
      </c>
      <c r="M48" s="26">
        <f t="shared" si="7"/>
        <v>800</v>
      </c>
      <c r="N48" s="27">
        <f t="shared" si="8"/>
        <v>-48165.771855137697</v>
      </c>
      <c r="O48" s="27">
        <f t="shared" si="9"/>
        <v>-80.2762864252295</v>
      </c>
    </row>
    <row r="49" spans="1:16" x14ac:dyDescent="0.2">
      <c r="A49" s="13" t="s">
        <v>45</v>
      </c>
      <c r="B49" s="17">
        <f t="shared" si="10"/>
        <v>46174</v>
      </c>
      <c r="C49" s="5">
        <v>170</v>
      </c>
      <c r="D49" s="6">
        <f t="shared" si="4"/>
        <v>5800.42</v>
      </c>
      <c r="E49" s="6">
        <f t="shared" si="5"/>
        <v>0.26848766666666668</v>
      </c>
      <c r="F49" s="6">
        <f>SUM($D$8:D49)</f>
        <v>98404.319999999992</v>
      </c>
      <c r="G49" s="6">
        <f t="shared" si="0"/>
        <v>94199.58</v>
      </c>
      <c r="H49" s="23">
        <f t="shared" si="1"/>
        <v>-0.24199579999999998</v>
      </c>
      <c r="I49" s="31">
        <f t="shared" si="2"/>
        <v>1.0619509248000001</v>
      </c>
      <c r="J49" s="16">
        <f t="shared" si="3"/>
        <v>25.036641560538385</v>
      </c>
      <c r="K49" s="24" t="s">
        <v>45</v>
      </c>
      <c r="L49" s="25">
        <f t="shared" si="6"/>
        <v>47300</v>
      </c>
      <c r="M49" s="26">
        <f t="shared" si="7"/>
        <v>800</v>
      </c>
      <c r="N49" s="27">
        <f t="shared" si="8"/>
        <v>-47446.048141562926</v>
      </c>
      <c r="O49" s="27">
        <f t="shared" si="9"/>
        <v>-79.076746902604881</v>
      </c>
    </row>
    <row r="50" spans="1:16" x14ac:dyDescent="0.2">
      <c r="A50" s="13" t="s">
        <v>46</v>
      </c>
      <c r="B50" s="17">
        <f t="shared" si="10"/>
        <v>46204</v>
      </c>
      <c r="C50" s="5">
        <v>170</v>
      </c>
      <c r="D50" s="6">
        <f t="shared" si="4"/>
        <v>5970.42</v>
      </c>
      <c r="E50" s="6">
        <f t="shared" si="5"/>
        <v>0.31819394444444443</v>
      </c>
      <c r="F50" s="6">
        <f>SUM($D$8:D50)</f>
        <v>104374.73999999999</v>
      </c>
      <c r="G50" s="6">
        <f t="shared" si="0"/>
        <v>94029.58</v>
      </c>
      <c r="H50" s="23">
        <f t="shared" si="1"/>
        <v>-0.2402958</v>
      </c>
      <c r="I50" s="31">
        <f t="shared" si="2"/>
        <v>1.0615157248</v>
      </c>
      <c r="J50" s="16">
        <f t="shared" si="3"/>
        <v>25.469304240814779</v>
      </c>
      <c r="K50" s="24" t="s">
        <v>46</v>
      </c>
      <c r="L50" s="25">
        <f t="shared" si="6"/>
        <v>47331</v>
      </c>
      <c r="M50" s="26">
        <f t="shared" si="7"/>
        <v>800</v>
      </c>
      <c r="N50" s="27">
        <f t="shared" si="8"/>
        <v>-46725.124888465529</v>
      </c>
      <c r="O50" s="27">
        <f t="shared" si="9"/>
        <v>-77.875208147442549</v>
      </c>
    </row>
    <row r="51" spans="1:16" x14ac:dyDescent="0.2">
      <c r="A51" s="13" t="s">
        <v>47</v>
      </c>
      <c r="B51" s="17">
        <f t="shared" si="10"/>
        <v>46235</v>
      </c>
      <c r="C51" s="5">
        <v>170</v>
      </c>
      <c r="D51" s="6">
        <f t="shared" si="4"/>
        <v>6140.42</v>
      </c>
      <c r="E51" s="6">
        <f t="shared" si="5"/>
        <v>0.36931688888888886</v>
      </c>
      <c r="F51" s="6">
        <f>SUM($D$8:D51)</f>
        <v>110515.15999999999</v>
      </c>
      <c r="G51" s="6">
        <f t="shared" si="0"/>
        <v>93859.58</v>
      </c>
      <c r="H51" s="23">
        <f t="shared" si="1"/>
        <v>-0.2385958</v>
      </c>
      <c r="I51" s="31">
        <f t="shared" si="2"/>
        <v>1.0610805247999999</v>
      </c>
      <c r="J51" s="16">
        <f t="shared" si="3"/>
        <v>25.915432267556227</v>
      </c>
      <c r="K51" s="24" t="s">
        <v>47</v>
      </c>
      <c r="L51" s="25">
        <f t="shared" si="6"/>
        <v>47362</v>
      </c>
      <c r="M51" s="26">
        <f t="shared" si="7"/>
        <v>800</v>
      </c>
      <c r="N51" s="27">
        <f t="shared" si="8"/>
        <v>-46003.000096612974</v>
      </c>
      <c r="O51" s="27">
        <f t="shared" si="9"/>
        <v>-76.671666827688298</v>
      </c>
    </row>
    <row r="52" spans="1:16" x14ac:dyDescent="0.2">
      <c r="A52" s="13" t="s">
        <v>48</v>
      </c>
      <c r="B52" s="17">
        <f t="shared" si="10"/>
        <v>46266</v>
      </c>
      <c r="C52" s="5">
        <v>170</v>
      </c>
      <c r="D52" s="6">
        <f t="shared" si="4"/>
        <v>6310.42</v>
      </c>
      <c r="E52" s="6">
        <f t="shared" si="5"/>
        <v>0.42185649999999997</v>
      </c>
      <c r="F52" s="6">
        <f>SUM($D$8:D52)</f>
        <v>116825.57999999999</v>
      </c>
      <c r="G52" s="6">
        <f t="shared" si="0"/>
        <v>93689.58</v>
      </c>
      <c r="H52" s="23">
        <f t="shared" si="1"/>
        <v>-0.23689579999999999</v>
      </c>
      <c r="I52" s="31">
        <f t="shared" si="2"/>
        <v>1.0606453248000001</v>
      </c>
      <c r="J52" s="16">
        <f t="shared" si="3"/>
        <v>26.375128897117971</v>
      </c>
      <c r="K52" s="24" t="s">
        <v>48</v>
      </c>
      <c r="L52" s="25">
        <f t="shared" si="6"/>
        <v>47392</v>
      </c>
      <c r="M52" s="26">
        <f t="shared" si="7"/>
        <v>800</v>
      </c>
      <c r="N52" s="27">
        <f t="shared" si="8"/>
        <v>-45279.67176344066</v>
      </c>
      <c r="O52" s="27">
        <f t="shared" si="9"/>
        <v>-75.466119605734434</v>
      </c>
    </row>
    <row r="53" spans="1:16" x14ac:dyDescent="0.2">
      <c r="A53" s="13" t="s">
        <v>49</v>
      </c>
      <c r="B53" s="17">
        <f t="shared" si="10"/>
        <v>46296</v>
      </c>
      <c r="C53" s="5">
        <v>170</v>
      </c>
      <c r="D53" s="6">
        <f t="shared" si="4"/>
        <v>6480.42</v>
      </c>
      <c r="E53" s="6">
        <f t="shared" si="5"/>
        <v>0.4758127777777777</v>
      </c>
      <c r="F53" s="6">
        <f>SUM($D$8:D53)</f>
        <v>123305.99999999999</v>
      </c>
      <c r="G53" s="6">
        <f t="shared" si="0"/>
        <v>93519.58</v>
      </c>
      <c r="H53" s="23">
        <f t="shared" si="1"/>
        <v>-0.23519579999999998</v>
      </c>
      <c r="I53" s="31">
        <f t="shared" si="2"/>
        <v>1.0602101248</v>
      </c>
      <c r="J53" s="16">
        <f t="shared" si="3"/>
        <v>26.848497720342159</v>
      </c>
      <c r="K53" s="24" t="s">
        <v>49</v>
      </c>
      <c r="L53" s="25">
        <f t="shared" si="6"/>
        <v>47423</v>
      </c>
      <c r="M53" s="26">
        <f t="shared" si="7"/>
        <v>800</v>
      </c>
      <c r="N53" s="27">
        <f t="shared" si="8"/>
        <v>-44555.137883046395</v>
      </c>
      <c r="O53" s="27">
        <f t="shared" si="9"/>
        <v>-74.258563138410651</v>
      </c>
    </row>
    <row r="54" spans="1:16" x14ac:dyDescent="0.2">
      <c r="A54" s="13" t="s">
        <v>50</v>
      </c>
      <c r="B54" s="17">
        <f t="shared" si="10"/>
        <v>46327</v>
      </c>
      <c r="C54" s="5">
        <v>170</v>
      </c>
      <c r="D54" s="6">
        <f t="shared" si="4"/>
        <v>6650.42</v>
      </c>
      <c r="E54" s="6">
        <f t="shared" si="5"/>
        <v>0.53118572222222216</v>
      </c>
      <c r="F54" s="6">
        <f>SUM($D$8:D54)</f>
        <v>129956.41999999998</v>
      </c>
      <c r="G54" s="6">
        <f t="shared" si="0"/>
        <v>93349.58</v>
      </c>
      <c r="H54" s="23">
        <f t="shared" si="1"/>
        <v>-0.23349579999999998</v>
      </c>
      <c r="I54" s="31">
        <f t="shared" si="2"/>
        <v>1.0597749247999999</v>
      </c>
      <c r="J54" s="16">
        <f t="shared" si="3"/>
        <v>27.335642660007373</v>
      </c>
      <c r="K54" s="24" t="s">
        <v>50</v>
      </c>
      <c r="L54" s="25">
        <f t="shared" si="6"/>
        <v>47453</v>
      </c>
      <c r="M54" s="26">
        <f t="shared" si="7"/>
        <v>800</v>
      </c>
      <c r="N54" s="27">
        <f t="shared" si="8"/>
        <v>-43829.396446184808</v>
      </c>
      <c r="O54" s="27">
        <f t="shared" si="9"/>
        <v>-73.04899407697468</v>
      </c>
    </row>
    <row r="55" spans="1:16" x14ac:dyDescent="0.2">
      <c r="A55" s="13" t="s">
        <v>51</v>
      </c>
      <c r="B55" s="17">
        <f t="shared" si="10"/>
        <v>46357</v>
      </c>
      <c r="C55" s="5">
        <v>170</v>
      </c>
      <c r="D55" s="6">
        <f t="shared" si="4"/>
        <v>6820.42</v>
      </c>
      <c r="E55" s="6">
        <f t="shared" si="5"/>
        <v>0.58797533333333329</v>
      </c>
      <c r="F55" s="6">
        <f>SUM($D$8:D55)</f>
        <v>136776.84</v>
      </c>
      <c r="G55" s="6">
        <f t="shared" si="0"/>
        <v>93179.58</v>
      </c>
      <c r="H55" s="23">
        <f t="shared" si="1"/>
        <v>-0.2317958</v>
      </c>
      <c r="I55" s="31">
        <f t="shared" si="2"/>
        <v>1.0593397248</v>
      </c>
      <c r="J55" s="16">
        <f t="shared" si="3"/>
        <v>27.836667968252652</v>
      </c>
      <c r="K55" s="24" t="s">
        <v>51</v>
      </c>
      <c r="L55" s="25">
        <f t="shared" si="6"/>
        <v>47484</v>
      </c>
      <c r="M55" s="26">
        <f t="shared" si="7"/>
        <v>800</v>
      </c>
      <c r="N55" s="27">
        <f t="shared" si="8"/>
        <v>-43102.445440261785</v>
      </c>
      <c r="O55" s="27">
        <f t="shared" si="9"/>
        <v>-71.837409067102968</v>
      </c>
    </row>
    <row r="56" spans="1:16" x14ac:dyDescent="0.2">
      <c r="A56" s="13" t="s">
        <v>52</v>
      </c>
      <c r="B56" s="17">
        <f t="shared" si="10"/>
        <v>46388</v>
      </c>
      <c r="C56" s="5">
        <v>170</v>
      </c>
      <c r="D56" s="6">
        <f t="shared" si="4"/>
        <v>6990.85</v>
      </c>
      <c r="E56" s="6">
        <f t="shared" si="5"/>
        <v>5.8209861111111108E-2</v>
      </c>
      <c r="F56" s="6">
        <f>SUM($D$8:D56)</f>
        <v>143767.69</v>
      </c>
      <c r="G56" s="6">
        <f t="shared" si="0"/>
        <v>93009.15</v>
      </c>
      <c r="H56" s="23">
        <f t="shared" si="1"/>
        <v>-0.2300915</v>
      </c>
      <c r="I56" s="31">
        <f t="shared" si="2"/>
        <v>1.0589034239999999</v>
      </c>
      <c r="J56" s="16">
        <f t="shared" si="3"/>
        <v>28.351851708567292</v>
      </c>
      <c r="K56" s="24" t="s">
        <v>52</v>
      </c>
      <c r="L56" s="25">
        <f t="shared" si="6"/>
        <v>47515</v>
      </c>
      <c r="M56" s="26">
        <f t="shared" si="7"/>
        <v>800</v>
      </c>
      <c r="N56" s="27">
        <f t="shared" si="8"/>
        <v>-42374.282849328891</v>
      </c>
      <c r="O56" s="27">
        <f t="shared" si="9"/>
        <v>-70.623804748881483</v>
      </c>
    </row>
    <row r="57" spans="1:16" x14ac:dyDescent="0.2">
      <c r="A57" s="13" t="s">
        <v>53</v>
      </c>
      <c r="B57" s="17">
        <f t="shared" si="10"/>
        <v>46419</v>
      </c>
      <c r="C57" s="5">
        <v>170</v>
      </c>
      <c r="D57" s="6">
        <f t="shared" si="4"/>
        <v>7160.85</v>
      </c>
      <c r="E57" s="6">
        <f t="shared" si="5"/>
        <v>0.11783638888888889</v>
      </c>
      <c r="F57" s="6">
        <f>SUM($D$8:D57)</f>
        <v>150928.54</v>
      </c>
      <c r="G57" s="6">
        <f t="shared" si="0"/>
        <v>92839.15</v>
      </c>
      <c r="H57" s="23">
        <f t="shared" si="1"/>
        <v>-0.22839149999999997</v>
      </c>
      <c r="I57" s="31">
        <f t="shared" si="2"/>
        <v>1.0584682240000001</v>
      </c>
      <c r="J57" s="16">
        <f t="shared" si="3"/>
        <v>28.880984695471987</v>
      </c>
      <c r="K57" s="24" t="s">
        <v>53</v>
      </c>
      <c r="L57" s="25">
        <f t="shared" si="6"/>
        <v>47543</v>
      </c>
      <c r="M57" s="26">
        <f t="shared" si="7"/>
        <v>800</v>
      </c>
      <c r="N57" s="27">
        <f t="shared" si="8"/>
        <v>-41644.906654077771</v>
      </c>
      <c r="O57" s="27">
        <f t="shared" si="9"/>
        <v>-69.408177756796292</v>
      </c>
    </row>
    <row r="58" spans="1:16" x14ac:dyDescent="0.2">
      <c r="A58" s="13" t="s">
        <v>54</v>
      </c>
      <c r="B58" s="17">
        <f t="shared" si="10"/>
        <v>46447</v>
      </c>
      <c r="C58" s="5">
        <v>170</v>
      </c>
      <c r="D58" s="6">
        <f t="shared" si="4"/>
        <v>7330.85</v>
      </c>
      <c r="E58" s="6">
        <f t="shared" si="5"/>
        <v>0.17887958333333334</v>
      </c>
      <c r="F58" s="6">
        <f>SUM($D$8:D58)</f>
        <v>158259.39000000001</v>
      </c>
      <c r="G58" s="6">
        <f t="shared" si="0"/>
        <v>92669.15</v>
      </c>
      <c r="H58" s="23">
        <f t="shared" si="1"/>
        <v>-0.22669149999999999</v>
      </c>
      <c r="I58" s="31">
        <f t="shared" si="2"/>
        <v>1.058033024</v>
      </c>
      <c r="J58" s="16">
        <f t="shared" si="3"/>
        <v>29.424313031219352</v>
      </c>
      <c r="K58" s="24" t="s">
        <v>54</v>
      </c>
      <c r="L58" s="25">
        <f t="shared" si="6"/>
        <v>47574</v>
      </c>
      <c r="M58" s="26">
        <f t="shared" si="7"/>
        <v>800</v>
      </c>
      <c r="N58" s="27">
        <f t="shared" si="8"/>
        <v>-40914.31483183457</v>
      </c>
      <c r="O58" s="27">
        <f t="shared" si="9"/>
        <v>-68.19052471972428</v>
      </c>
      <c r="P58" s="1"/>
    </row>
    <row r="59" spans="1:16" x14ac:dyDescent="0.2">
      <c r="A59" s="13" t="s">
        <v>55</v>
      </c>
      <c r="B59" s="17">
        <f t="shared" si="10"/>
        <v>46478</v>
      </c>
      <c r="C59" s="5">
        <v>170</v>
      </c>
      <c r="D59" s="6">
        <f t="shared" si="4"/>
        <v>7500.85</v>
      </c>
      <c r="E59" s="6">
        <f t="shared" si="5"/>
        <v>0.24133944444444447</v>
      </c>
      <c r="F59" s="6">
        <f>SUM($D$8:D59)</f>
        <v>165760.24000000002</v>
      </c>
      <c r="G59" s="6">
        <f t="shared" si="0"/>
        <v>92499.15</v>
      </c>
      <c r="H59" s="23">
        <f t="shared" si="1"/>
        <v>-0.22499149999999998</v>
      </c>
      <c r="I59" s="31">
        <f t="shared" si="2"/>
        <v>1.0575978239999999</v>
      </c>
      <c r="J59" s="16">
        <f t="shared" si="3"/>
        <v>29.981942260111047</v>
      </c>
      <c r="K59" s="24" t="s">
        <v>55</v>
      </c>
      <c r="L59" s="25">
        <f t="shared" si="6"/>
        <v>47604</v>
      </c>
      <c r="M59" s="26">
        <f t="shared" si="7"/>
        <v>800</v>
      </c>
      <c r="N59" s="27">
        <f t="shared" si="8"/>
        <v>-40182.505356554291</v>
      </c>
      <c r="O59" s="27">
        <f t="shared" si="9"/>
        <v>-66.970842260923817</v>
      </c>
      <c r="P59" s="1"/>
    </row>
    <row r="60" spans="1:16" x14ac:dyDescent="0.2">
      <c r="A60" s="13" t="s">
        <v>56</v>
      </c>
      <c r="B60" s="17">
        <f t="shared" si="10"/>
        <v>46508</v>
      </c>
      <c r="C60" s="5">
        <v>170</v>
      </c>
      <c r="D60" s="6">
        <f t="shared" si="4"/>
        <v>7670.85</v>
      </c>
      <c r="E60" s="6">
        <f t="shared" si="5"/>
        <v>0.30521597222222224</v>
      </c>
      <c r="F60" s="6">
        <f>SUM($D$8:D60)</f>
        <v>173431.09000000003</v>
      </c>
      <c r="G60" s="6">
        <f t="shared" si="0"/>
        <v>92329.15</v>
      </c>
      <c r="H60" s="23">
        <f t="shared" si="1"/>
        <v>-0.22329149999999998</v>
      </c>
      <c r="I60" s="31">
        <f t="shared" si="2"/>
        <v>1.0571626240000001</v>
      </c>
      <c r="J60" s="16">
        <f t="shared" si="3"/>
        <v>30.553978242566622</v>
      </c>
      <c r="K60" s="24" t="s">
        <v>56</v>
      </c>
      <c r="L60" s="25">
        <f t="shared" si="6"/>
        <v>47635</v>
      </c>
      <c r="M60" s="26">
        <f t="shared" si="7"/>
        <v>800</v>
      </c>
      <c r="N60" s="27">
        <f t="shared" si="8"/>
        <v>-39449.476198815217</v>
      </c>
      <c r="O60" s="27">
        <f t="shared" si="9"/>
        <v>-65.749126998025361</v>
      </c>
      <c r="P60" s="1"/>
    </row>
    <row r="61" spans="1:16" x14ac:dyDescent="0.2">
      <c r="A61" s="13" t="s">
        <v>57</v>
      </c>
      <c r="B61" s="17">
        <f t="shared" si="10"/>
        <v>46539</v>
      </c>
      <c r="C61" s="5">
        <v>170</v>
      </c>
      <c r="D61" s="6">
        <f t="shared" si="4"/>
        <v>7840.85</v>
      </c>
      <c r="E61" s="6">
        <f t="shared" si="5"/>
        <v>0.37050916666666667</v>
      </c>
      <c r="F61" s="6">
        <f>SUM($D$8:D61)</f>
        <v>181271.94000000003</v>
      </c>
      <c r="G61" s="6">
        <f t="shared" si="0"/>
        <v>92159.15</v>
      </c>
      <c r="H61" s="23">
        <f t="shared" si="1"/>
        <v>-0.2215915</v>
      </c>
      <c r="I61" s="31">
        <f t="shared" si="2"/>
        <v>1.056727424</v>
      </c>
      <c r="J61" s="16">
        <f t="shared" si="3"/>
        <v>31.140527152410019</v>
      </c>
      <c r="K61" s="24" t="s">
        <v>57</v>
      </c>
      <c r="L61" s="25">
        <f t="shared" si="6"/>
        <v>47665</v>
      </c>
      <c r="M61" s="26">
        <f t="shared" si="7"/>
        <v>800</v>
      </c>
      <c r="N61" s="27">
        <f t="shared" si="8"/>
        <v>-38715.22532581324</v>
      </c>
      <c r="O61" s="27">
        <f t="shared" si="9"/>
        <v>-64.525375543022065</v>
      </c>
      <c r="P61" s="1"/>
    </row>
    <row r="62" spans="1:16" x14ac:dyDescent="0.2">
      <c r="A62" s="13" t="s">
        <v>58</v>
      </c>
      <c r="B62" s="17">
        <f t="shared" si="10"/>
        <v>46569</v>
      </c>
      <c r="C62" s="5">
        <v>170</v>
      </c>
      <c r="D62" s="6">
        <f t="shared" si="4"/>
        <v>8010.85</v>
      </c>
      <c r="E62" s="6">
        <f t="shared" si="5"/>
        <v>0.43721902777777777</v>
      </c>
      <c r="F62" s="6">
        <f>SUM($D$8:D62)</f>
        <v>189282.79000000004</v>
      </c>
      <c r="G62" s="6">
        <f t="shared" si="0"/>
        <v>91989.15</v>
      </c>
      <c r="H62" s="23">
        <f t="shared" si="1"/>
        <v>-0.21989149999999999</v>
      </c>
      <c r="I62" s="31">
        <f t="shared" si="2"/>
        <v>1.0562922239999999</v>
      </c>
      <c r="J62" s="16">
        <f t="shared" si="3"/>
        <v>31.741695474136208</v>
      </c>
      <c r="K62" s="24" t="s">
        <v>58</v>
      </c>
      <c r="L62" s="25">
        <f t="shared" si="6"/>
        <v>47696</v>
      </c>
      <c r="M62" s="26">
        <f t="shared" si="7"/>
        <v>800</v>
      </c>
      <c r="N62" s="27">
        <f t="shared" si="8"/>
        <v>-37979.750701356264</v>
      </c>
      <c r="O62" s="27">
        <f t="shared" si="9"/>
        <v>-63.299584502260444</v>
      </c>
      <c r="P62" s="1"/>
    </row>
    <row r="63" spans="1:16" x14ac:dyDescent="0.2">
      <c r="A63" s="13" t="s">
        <v>59</v>
      </c>
      <c r="B63" s="17">
        <f t="shared" si="10"/>
        <v>46600</v>
      </c>
      <c r="C63" s="5">
        <v>170</v>
      </c>
      <c r="D63" s="6">
        <f t="shared" si="4"/>
        <v>8180.85</v>
      </c>
      <c r="E63" s="6">
        <f t="shared" si="5"/>
        <v>0.50534555555555549</v>
      </c>
      <c r="F63" s="6">
        <f>SUM($D$8:D63)</f>
        <v>197463.64000000004</v>
      </c>
      <c r="G63" s="6">
        <f t="shared" si="0"/>
        <v>91819.15</v>
      </c>
      <c r="H63" s="23">
        <f t="shared" si="1"/>
        <v>-0.21819149999999998</v>
      </c>
      <c r="I63" s="31">
        <f t="shared" si="2"/>
        <v>1.055857024</v>
      </c>
      <c r="J63" s="16">
        <f t="shared" si="3"/>
        <v>32.357590000158133</v>
      </c>
      <c r="K63" s="24" t="s">
        <v>59</v>
      </c>
      <c r="L63" s="25">
        <f t="shared" si="6"/>
        <v>47727</v>
      </c>
      <c r="M63" s="26">
        <f t="shared" si="7"/>
        <v>800</v>
      </c>
      <c r="N63" s="27">
        <f t="shared" si="8"/>
        <v>-37243.050285858524</v>
      </c>
      <c r="O63" s="27">
        <f t="shared" si="9"/>
        <v>-62.071750476430879</v>
      </c>
      <c r="P63" s="1"/>
    </row>
    <row r="64" spans="1:16" x14ac:dyDescent="0.2">
      <c r="A64" s="13" t="s">
        <v>60</v>
      </c>
      <c r="B64" s="17">
        <f t="shared" si="10"/>
        <v>46631</v>
      </c>
      <c r="C64" s="5">
        <v>170</v>
      </c>
      <c r="D64" s="6">
        <f t="shared" si="4"/>
        <v>8350.85</v>
      </c>
      <c r="E64" s="6">
        <f t="shared" si="5"/>
        <v>0.57488874999999995</v>
      </c>
      <c r="F64" s="6">
        <f>SUM($D$8:D64)</f>
        <v>205814.49000000005</v>
      </c>
      <c r="G64" s="6">
        <f t="shared" si="0"/>
        <v>91649.15</v>
      </c>
      <c r="H64" s="23">
        <f t="shared" si="1"/>
        <v>-0.2164915</v>
      </c>
      <c r="I64" s="31">
        <f t="shared" si="2"/>
        <v>1.055421824</v>
      </c>
      <c r="J64" s="16">
        <f t="shared" si="3"/>
        <v>32.988317828035491</v>
      </c>
      <c r="K64" s="24" t="s">
        <v>60</v>
      </c>
      <c r="L64" s="25">
        <f t="shared" si="6"/>
        <v>47757</v>
      </c>
      <c r="M64" s="26">
        <f t="shared" si="7"/>
        <v>800</v>
      </c>
      <c r="N64" s="27">
        <f t="shared" si="8"/>
        <v>-36505.122036334957</v>
      </c>
      <c r="O64" s="27">
        <f t="shared" si="9"/>
        <v>-60.841870060558257</v>
      </c>
      <c r="P64" s="1"/>
    </row>
    <row r="65" spans="1:16" x14ac:dyDescent="0.2">
      <c r="A65" s="13" t="s">
        <v>61</v>
      </c>
      <c r="B65" s="17">
        <f t="shared" si="10"/>
        <v>46661</v>
      </c>
      <c r="C65" s="5">
        <v>170</v>
      </c>
      <c r="D65" s="6">
        <f t="shared" si="4"/>
        <v>8520.85</v>
      </c>
      <c r="E65" s="6">
        <f t="shared" si="5"/>
        <v>0.64584861111111103</v>
      </c>
      <c r="F65" s="6">
        <f>SUM($D$8:D65)</f>
        <v>214335.34000000005</v>
      </c>
      <c r="G65" s="6">
        <f t="shared" si="0"/>
        <v>91479.15</v>
      </c>
      <c r="H65" s="23">
        <f t="shared" si="1"/>
        <v>-0.21479149999999997</v>
      </c>
      <c r="I65" s="31">
        <f t="shared" si="2"/>
        <v>1.0549866240000001</v>
      </c>
      <c r="J65" s="16">
        <f t="shared" si="3"/>
        <v>33.633986357685735</v>
      </c>
      <c r="K65" s="24" t="s">
        <v>61</v>
      </c>
      <c r="L65" s="25">
        <f t="shared" si="6"/>
        <v>47788</v>
      </c>
      <c r="M65" s="26">
        <f t="shared" si="7"/>
        <v>800</v>
      </c>
      <c r="N65" s="27">
        <f t="shared" si="8"/>
        <v>-35765.963906395518</v>
      </c>
      <c r="O65" s="27">
        <f t="shared" si="9"/>
        <v>-59.609939843992528</v>
      </c>
      <c r="P65" s="1"/>
    </row>
    <row r="66" spans="1:16" x14ac:dyDescent="0.2">
      <c r="A66" s="13" t="s">
        <v>62</v>
      </c>
      <c r="B66" s="17">
        <f t="shared" si="10"/>
        <v>46692</v>
      </c>
      <c r="C66" s="5">
        <v>170</v>
      </c>
      <c r="D66" s="6">
        <f t="shared" si="4"/>
        <v>8690.85</v>
      </c>
      <c r="E66" s="6">
        <f t="shared" si="5"/>
        <v>0.71822513888888884</v>
      </c>
      <c r="F66" s="6">
        <f>SUM($D$8:D66)</f>
        <v>223026.19000000006</v>
      </c>
      <c r="G66" s="6">
        <f t="shared" si="0"/>
        <v>91309.15</v>
      </c>
      <c r="H66" s="23">
        <f t="shared" si="1"/>
        <v>-0.21309149999999999</v>
      </c>
      <c r="I66" s="31">
        <f t="shared" si="2"/>
        <v>1.054551424</v>
      </c>
      <c r="J66" s="16">
        <f t="shared" si="3"/>
        <v>34.294703288578475</v>
      </c>
      <c r="K66" s="24" t="s">
        <v>62</v>
      </c>
      <c r="L66" s="25">
        <f t="shared" si="6"/>
        <v>47818</v>
      </c>
      <c r="M66" s="26">
        <f t="shared" si="7"/>
        <v>800</v>
      </c>
      <c r="N66" s="27">
        <f t="shared" si="8"/>
        <v>-35025.573846239509</v>
      </c>
      <c r="O66" s="27">
        <f t="shared" si="9"/>
        <v>-58.375956410399176</v>
      </c>
      <c r="P66" s="1"/>
    </row>
    <row r="67" spans="1:16" x14ac:dyDescent="0.2">
      <c r="A67" s="13" t="s">
        <v>63</v>
      </c>
      <c r="B67" s="17">
        <f t="shared" si="10"/>
        <v>46722</v>
      </c>
      <c r="C67" s="5">
        <v>170</v>
      </c>
      <c r="D67" s="6">
        <f t="shared" si="4"/>
        <v>8860.85</v>
      </c>
      <c r="E67" s="6">
        <f t="shared" si="5"/>
        <v>0.79201833333333327</v>
      </c>
      <c r="F67" s="6">
        <f>SUM($D$8:D67)</f>
        <v>231887.04000000007</v>
      </c>
      <c r="G67" s="6">
        <f t="shared" si="0"/>
        <v>91139.15</v>
      </c>
      <c r="H67" s="23">
        <f t="shared" si="1"/>
        <v>-0.21139149999999998</v>
      </c>
      <c r="I67" s="31">
        <f t="shared" si="2"/>
        <v>1.0541162239999999</v>
      </c>
      <c r="J67" s="16">
        <f t="shared" si="3"/>
        <v>34.970576616914201</v>
      </c>
      <c r="K67" s="24" t="s">
        <v>63</v>
      </c>
      <c r="L67" s="25">
        <f t="shared" si="6"/>
        <v>47849</v>
      </c>
      <c r="M67" s="26">
        <f t="shared" si="7"/>
        <v>800</v>
      </c>
      <c r="N67" s="27">
        <f t="shared" si="8"/>
        <v>-34283.949802649906</v>
      </c>
      <c r="O67" s="27">
        <f t="shared" si="9"/>
        <v>-57.139916337749845</v>
      </c>
      <c r="P67" s="1"/>
    </row>
    <row r="68" spans="1:16" x14ac:dyDescent="0.2">
      <c r="A68" s="13" t="s">
        <v>64</v>
      </c>
      <c r="B68" s="17">
        <f t="shared" si="10"/>
        <v>46753</v>
      </c>
      <c r="C68" s="5">
        <v>170</v>
      </c>
      <c r="D68" s="6">
        <f t="shared" si="4"/>
        <v>9031.43</v>
      </c>
      <c r="E68" s="6">
        <f t="shared" si="5"/>
        <v>7.5214694444444452E-2</v>
      </c>
      <c r="F68" s="6">
        <f>SUM($D$8:D68)</f>
        <v>240918.47000000006</v>
      </c>
      <c r="G68" s="6">
        <f t="shared" si="0"/>
        <v>90968.57</v>
      </c>
      <c r="H68" s="23">
        <f t="shared" si="1"/>
        <v>-0.20968569999999997</v>
      </c>
      <c r="I68" s="31">
        <f t="shared" si="2"/>
        <v>1.0536795392</v>
      </c>
      <c r="J68" s="16">
        <f t="shared" si="3"/>
        <v>35.662034848591254</v>
      </c>
      <c r="K68" s="24" t="s">
        <v>64</v>
      </c>
      <c r="L68" s="25">
        <f t="shared" si="6"/>
        <v>47880</v>
      </c>
      <c r="M68" s="26">
        <f t="shared" si="7"/>
        <v>800</v>
      </c>
      <c r="N68" s="27">
        <f t="shared" si="8"/>
        <v>-33541.089718987656</v>
      </c>
      <c r="O68" s="27">
        <f t="shared" si="9"/>
        <v>-55.901816198312758</v>
      </c>
      <c r="P68" s="1"/>
    </row>
    <row r="69" spans="1:16" x14ac:dyDescent="0.2">
      <c r="A69" s="13" t="s">
        <v>65</v>
      </c>
      <c r="B69" s="17">
        <f t="shared" si="10"/>
        <v>46784</v>
      </c>
      <c r="C69" s="5">
        <v>170</v>
      </c>
      <c r="D69" s="6">
        <f t="shared" si="4"/>
        <v>9201.43</v>
      </c>
      <c r="E69" s="6">
        <f t="shared" si="5"/>
        <v>0.15184605555555555</v>
      </c>
      <c r="F69" s="6">
        <f>SUM($D$8:D69)</f>
        <v>250119.90000000005</v>
      </c>
      <c r="G69" s="6">
        <f t="shared" si="0"/>
        <v>90798.57</v>
      </c>
      <c r="H69" s="23">
        <f t="shared" si="1"/>
        <v>-0.2079857</v>
      </c>
      <c r="I69" s="31">
        <f t="shared" si="2"/>
        <v>1.0532443391999999</v>
      </c>
      <c r="J69" s="16">
        <f t="shared" si="3"/>
        <v>36.368593887297905</v>
      </c>
      <c r="K69" s="24" t="s">
        <v>65</v>
      </c>
      <c r="L69" s="25">
        <f t="shared" si="6"/>
        <v>47908</v>
      </c>
      <c r="M69" s="26">
        <f t="shared" si="7"/>
        <v>800</v>
      </c>
      <c r="N69" s="27">
        <f t="shared" si="8"/>
        <v>-32796.991535185967</v>
      </c>
      <c r="O69" s="27">
        <f t="shared" si="9"/>
        <v>-54.661652558643283</v>
      </c>
      <c r="P69" s="1"/>
    </row>
    <row r="70" spans="1:16" x14ac:dyDescent="0.2">
      <c r="A70" s="13" t="s">
        <v>66</v>
      </c>
      <c r="B70" s="17">
        <f t="shared" si="10"/>
        <v>46813</v>
      </c>
      <c r="C70" s="5">
        <v>170</v>
      </c>
      <c r="D70" s="6">
        <f t="shared" si="4"/>
        <v>9371.43</v>
      </c>
      <c r="E70" s="6">
        <f t="shared" si="5"/>
        <v>0.22989408333333336</v>
      </c>
      <c r="F70" s="6">
        <f>SUM($D$8:D70)</f>
        <v>259491.33000000005</v>
      </c>
      <c r="G70" s="6">
        <f t="shared" si="0"/>
        <v>90628.57</v>
      </c>
      <c r="H70" s="23">
        <f t="shared" si="1"/>
        <v>-0.20628569999999999</v>
      </c>
      <c r="I70" s="31">
        <f t="shared" si="2"/>
        <v>1.0528091392000001</v>
      </c>
      <c r="J70" s="16">
        <f t="shared" si="3"/>
        <v>37.090635452043927</v>
      </c>
      <c r="K70" s="24" t="s">
        <v>66</v>
      </c>
      <c r="L70" s="25">
        <f t="shared" si="6"/>
        <v>47939</v>
      </c>
      <c r="M70" s="26">
        <f t="shared" si="7"/>
        <v>800</v>
      </c>
      <c r="N70" s="27">
        <f t="shared" si="8"/>
        <v>-32051.65318774461</v>
      </c>
      <c r="O70" s="27">
        <f t="shared" si="9"/>
        <v>-53.419421979574345</v>
      </c>
      <c r="P70" s="1"/>
    </row>
    <row r="71" spans="1:16" x14ac:dyDescent="0.2">
      <c r="A71" s="13" t="s">
        <v>67</v>
      </c>
      <c r="B71" s="17">
        <f t="shared" si="10"/>
        <v>46844</v>
      </c>
      <c r="C71" s="5">
        <v>170</v>
      </c>
      <c r="D71" s="6">
        <f t="shared" si="4"/>
        <v>9541.43</v>
      </c>
      <c r="E71" s="6">
        <f t="shared" si="5"/>
        <v>0.30935877777777776</v>
      </c>
      <c r="F71" s="6">
        <f>SUM($D$8:D71)</f>
        <v>269032.76000000007</v>
      </c>
      <c r="G71" s="6">
        <f t="shared" si="0"/>
        <v>90458.57</v>
      </c>
      <c r="H71" s="23">
        <f t="shared" si="1"/>
        <v>-0.20458569999999998</v>
      </c>
      <c r="I71" s="31">
        <f t="shared" si="2"/>
        <v>1.0523739392</v>
      </c>
      <c r="J71" s="16">
        <f t="shared" si="3"/>
        <v>37.828268698719768</v>
      </c>
      <c r="K71" s="24" t="s">
        <v>67</v>
      </c>
      <c r="L71" s="25">
        <f t="shared" si="6"/>
        <v>47969</v>
      </c>
      <c r="M71" s="26">
        <f t="shared" si="7"/>
        <v>800</v>
      </c>
      <c r="N71" s="27">
        <f t="shared" si="8"/>
        <v>-31305.072609724186</v>
      </c>
      <c r="O71" s="27">
        <f t="shared" si="9"/>
        <v>-52.17512101620698</v>
      </c>
      <c r="P71" s="1"/>
    </row>
    <row r="72" spans="1:16" x14ac:dyDescent="0.2">
      <c r="A72" s="13" t="s">
        <v>68</v>
      </c>
      <c r="B72" s="17">
        <f t="shared" si="10"/>
        <v>46874</v>
      </c>
      <c r="C72" s="5">
        <v>170</v>
      </c>
      <c r="D72" s="6">
        <f t="shared" si="4"/>
        <v>9711.43</v>
      </c>
      <c r="E72" s="6">
        <f t="shared" si="5"/>
        <v>0.39024013888888887</v>
      </c>
      <c r="F72" s="6">
        <f>SUM($D$8:D72)</f>
        <v>278744.19000000006</v>
      </c>
      <c r="G72" s="6">
        <f t="shared" si="0"/>
        <v>90288.57</v>
      </c>
      <c r="H72" s="23">
        <f t="shared" si="1"/>
        <v>-0.2028857</v>
      </c>
      <c r="I72" s="31">
        <f t="shared" si="2"/>
        <v>1.0519387391999999</v>
      </c>
      <c r="J72" s="16">
        <f t="shared" si="3"/>
        <v>38.581603065628748</v>
      </c>
      <c r="K72" s="24" t="s">
        <v>68</v>
      </c>
      <c r="L72" s="25">
        <f t="shared" si="6"/>
        <v>48000</v>
      </c>
      <c r="M72" s="26">
        <f t="shared" si="7"/>
        <v>800</v>
      </c>
      <c r="N72" s="27">
        <f t="shared" si="8"/>
        <v>-30557.247730740393</v>
      </c>
      <c r="O72" s="27">
        <f t="shared" si="9"/>
        <v>-50.928746217900652</v>
      </c>
      <c r="P72" s="1"/>
    </row>
    <row r="73" spans="1:16" x14ac:dyDescent="0.2">
      <c r="A73" s="13" t="s">
        <v>69</v>
      </c>
      <c r="B73" s="17">
        <f t="shared" si="10"/>
        <v>46905</v>
      </c>
      <c r="C73" s="5">
        <v>170</v>
      </c>
      <c r="D73" s="6">
        <f t="shared" si="4"/>
        <v>9881.43</v>
      </c>
      <c r="E73" s="6">
        <f t="shared" si="5"/>
        <v>0.47253816666666665</v>
      </c>
      <c r="F73" s="6">
        <f>SUM($D$8:D73)</f>
        <v>288625.62000000005</v>
      </c>
      <c r="G73" s="6">
        <f t="shared" ref="G73:G136" si="11">MAX($C$2-D73,50%*$C$2)</f>
        <v>90118.57</v>
      </c>
      <c r="H73" s="23">
        <f t="shared" ref="H73:H136" si="12">D73/$C$2-$H$3</f>
        <v>-0.20118569999999997</v>
      </c>
      <c r="I73" s="31">
        <f t="shared" ref="I73:I136" si="13">1-64*($M$5-0.004*$C$2)/$C$2*H73</f>
        <v>1.0515035392000001</v>
      </c>
      <c r="J73" s="16">
        <f t="shared" ref="J73:J136" si="14">(200*$M$5*I73)/(G73/750+$H$2*G73*G73/(F73+3*G73))</f>
        <v>39.350748270592085</v>
      </c>
      <c r="K73" s="24" t="s">
        <v>69</v>
      </c>
      <c r="L73" s="25">
        <f t="shared" si="6"/>
        <v>48030</v>
      </c>
      <c r="M73" s="26">
        <f t="shared" si="7"/>
        <v>800</v>
      </c>
      <c r="N73" s="27">
        <f t="shared" si="8"/>
        <v>-29808.176476958295</v>
      </c>
      <c r="O73" s="27">
        <f t="shared" si="9"/>
        <v>-49.680294128263824</v>
      </c>
      <c r="P73" s="1"/>
    </row>
    <row r="74" spans="1:16" x14ac:dyDescent="0.2">
      <c r="A74" s="13" t="s">
        <v>70</v>
      </c>
      <c r="B74" s="17">
        <f t="shared" si="10"/>
        <v>46935</v>
      </c>
      <c r="C74" s="5">
        <v>170</v>
      </c>
      <c r="D74" s="6">
        <f t="shared" ref="D74:D137" si="15">C74+D73+IF(MONTH(B74)=1,ROUND(E73*0.73625,2),0)</f>
        <v>10051.43</v>
      </c>
      <c r="E74" s="6">
        <f t="shared" ref="E74:E137" si="16">MAX(0,IF(MONTH(B74)=1,0,E73)+(D74-C74)*$C$5*30/360+C74*$C$5*(30-DAY(B74))/360)</f>
        <v>0.55625286111111105</v>
      </c>
      <c r="F74" s="6">
        <f>SUM($D$8:D74)</f>
        <v>298677.05000000005</v>
      </c>
      <c r="G74" s="6">
        <f t="shared" si="11"/>
        <v>89948.57</v>
      </c>
      <c r="H74" s="23">
        <f t="shared" si="12"/>
        <v>-0.19948569999999999</v>
      </c>
      <c r="I74" s="31">
        <f t="shared" si="13"/>
        <v>1.0510683392</v>
      </c>
      <c r="J74" s="16">
        <f t="shared" si="14"/>
        <v>40.135814308045234</v>
      </c>
      <c r="K74" s="24" t="s">
        <v>70</v>
      </c>
      <c r="L74" s="25">
        <f t="shared" ref="L74:L137" si="17">DATE(YEAR(L73),MONTH(L73)+1,1)</f>
        <v>48061</v>
      </c>
      <c r="M74" s="26">
        <f t="shared" ref="M74:M137" si="18">MIN($M$5,-N73-O73)</f>
        <v>800</v>
      </c>
      <c r="N74" s="27">
        <f t="shared" ref="N74:N137" si="19">M74+N73+O73</f>
        <v>-29057.856771086557</v>
      </c>
      <c r="O74" s="27">
        <f t="shared" ref="O74:O137" si="20">N74*$M$6/12</f>
        <v>-48.429761285144259</v>
      </c>
      <c r="P74" s="1"/>
    </row>
    <row r="75" spans="1:16" x14ac:dyDescent="0.2">
      <c r="A75" s="13" t="s">
        <v>71</v>
      </c>
      <c r="B75" s="17">
        <f t="shared" ref="B75:B138" si="21">DATE(YEAR(B74),MONTH(B74)+1,1)</f>
        <v>46966</v>
      </c>
      <c r="C75" s="5">
        <v>170</v>
      </c>
      <c r="D75" s="6">
        <f t="shared" si="15"/>
        <v>10221.43</v>
      </c>
      <c r="E75" s="6">
        <f t="shared" si="16"/>
        <v>0.64138422222222213</v>
      </c>
      <c r="F75" s="6">
        <f>SUM($D$8:D75)</f>
        <v>308898.48000000004</v>
      </c>
      <c r="G75" s="6">
        <f t="shared" si="11"/>
        <v>89778.57</v>
      </c>
      <c r="H75" s="23">
        <f t="shared" si="12"/>
        <v>-0.19778569999999998</v>
      </c>
      <c r="I75" s="31">
        <f t="shared" si="13"/>
        <v>1.0506331391999999</v>
      </c>
      <c r="J75" s="16">
        <f t="shared" si="14"/>
        <v>40.936911446126757</v>
      </c>
      <c r="K75" s="24" t="s">
        <v>71</v>
      </c>
      <c r="L75" s="25">
        <f t="shared" si="17"/>
        <v>48092</v>
      </c>
      <c r="M75" s="26">
        <f t="shared" si="18"/>
        <v>800</v>
      </c>
      <c r="N75" s="27">
        <f t="shared" si="19"/>
        <v>-28306.286532371701</v>
      </c>
      <c r="O75" s="27">
        <f t="shared" si="20"/>
        <v>-47.177144220619503</v>
      </c>
      <c r="P75" s="1"/>
    </row>
    <row r="76" spans="1:16" x14ac:dyDescent="0.2">
      <c r="A76" s="13" t="s">
        <v>72</v>
      </c>
      <c r="B76" s="17">
        <f t="shared" si="21"/>
        <v>46997</v>
      </c>
      <c r="C76" s="5">
        <v>170</v>
      </c>
      <c r="D76" s="6">
        <f t="shared" si="15"/>
        <v>10391.43</v>
      </c>
      <c r="E76" s="6">
        <f t="shared" si="16"/>
        <v>0.72793224999999995</v>
      </c>
      <c r="F76" s="6">
        <f>SUM($D$8:D76)</f>
        <v>319289.91000000003</v>
      </c>
      <c r="G76" s="6">
        <f t="shared" si="11"/>
        <v>89608.57</v>
      </c>
      <c r="H76" s="23">
        <f t="shared" si="12"/>
        <v>-0.19608569999999997</v>
      </c>
      <c r="I76" s="31">
        <f t="shared" si="13"/>
        <v>1.0501979392</v>
      </c>
      <c r="J76" s="16">
        <f t="shared" si="14"/>
        <v>41.754150223761002</v>
      </c>
      <c r="K76" s="24" t="s">
        <v>72</v>
      </c>
      <c r="L76" s="25">
        <f t="shared" si="17"/>
        <v>48122</v>
      </c>
      <c r="M76" s="26">
        <f t="shared" si="18"/>
        <v>800</v>
      </c>
      <c r="N76" s="27">
        <f t="shared" si="19"/>
        <v>-27553.463676592321</v>
      </c>
      <c r="O76" s="27">
        <f t="shared" si="20"/>
        <v>-45.922439460987199</v>
      </c>
      <c r="P76" s="1"/>
    </row>
    <row r="77" spans="1:16" x14ac:dyDescent="0.2">
      <c r="A77" s="13" t="s">
        <v>73</v>
      </c>
      <c r="B77" s="17">
        <f t="shared" si="21"/>
        <v>47027</v>
      </c>
      <c r="C77" s="5">
        <v>170</v>
      </c>
      <c r="D77" s="6">
        <f t="shared" si="15"/>
        <v>10561.43</v>
      </c>
      <c r="E77" s="6">
        <f t="shared" si="16"/>
        <v>0.81589694444444438</v>
      </c>
      <c r="F77" s="6">
        <f>SUM($D$8:D77)</f>
        <v>329851.34000000003</v>
      </c>
      <c r="G77" s="6">
        <f t="shared" si="11"/>
        <v>89438.57</v>
      </c>
      <c r="H77" s="23">
        <f t="shared" si="12"/>
        <v>-0.19438569999999999</v>
      </c>
      <c r="I77" s="31">
        <f t="shared" si="13"/>
        <v>1.0497627392</v>
      </c>
      <c r="J77" s="16">
        <f t="shared" si="14"/>
        <v>42.587641447735429</v>
      </c>
      <c r="K77" s="24" t="s">
        <v>73</v>
      </c>
      <c r="L77" s="25">
        <f t="shared" si="17"/>
        <v>48153</v>
      </c>
      <c r="M77" s="26">
        <f t="shared" si="18"/>
        <v>800</v>
      </c>
      <c r="N77" s="27">
        <f t="shared" si="19"/>
        <v>-26799.386116053309</v>
      </c>
      <c r="O77" s="27">
        <f t="shared" si="20"/>
        <v>-44.66564352675551</v>
      </c>
      <c r="P77" s="1"/>
    </row>
    <row r="78" spans="1:16" x14ac:dyDescent="0.2">
      <c r="A78" s="13" t="s">
        <v>74</v>
      </c>
      <c r="B78" s="17">
        <f t="shared" si="21"/>
        <v>47058</v>
      </c>
      <c r="C78" s="5">
        <v>170</v>
      </c>
      <c r="D78" s="6">
        <f t="shared" si="15"/>
        <v>10731.43</v>
      </c>
      <c r="E78" s="6">
        <f t="shared" si="16"/>
        <v>0.90527830555555544</v>
      </c>
      <c r="F78" s="6">
        <f>SUM($D$8:D78)</f>
        <v>340582.77</v>
      </c>
      <c r="G78" s="6">
        <f t="shared" si="11"/>
        <v>89268.57</v>
      </c>
      <c r="H78" s="23">
        <f t="shared" si="12"/>
        <v>-0.19268569999999999</v>
      </c>
      <c r="I78" s="31">
        <f t="shared" si="13"/>
        <v>1.0493275392000001</v>
      </c>
      <c r="J78" s="16">
        <f t="shared" si="14"/>
        <v>43.437496189774329</v>
      </c>
      <c r="K78" s="24" t="s">
        <v>74</v>
      </c>
      <c r="L78" s="25">
        <f t="shared" si="17"/>
        <v>48183</v>
      </c>
      <c r="M78" s="26">
        <f t="shared" si="18"/>
        <v>800</v>
      </c>
      <c r="N78" s="27">
        <f t="shared" si="19"/>
        <v>-26044.051759580063</v>
      </c>
      <c r="O78" s="27">
        <f t="shared" si="20"/>
        <v>-43.406752932633445</v>
      </c>
      <c r="P78" s="1"/>
    </row>
    <row r="79" spans="1:16" x14ac:dyDescent="0.2">
      <c r="A79" s="13" t="s">
        <v>75</v>
      </c>
      <c r="B79" s="17">
        <f t="shared" si="21"/>
        <v>47088</v>
      </c>
      <c r="C79" s="5">
        <v>170</v>
      </c>
      <c r="D79" s="6">
        <f t="shared" si="15"/>
        <v>10901.43</v>
      </c>
      <c r="E79" s="6">
        <f t="shared" si="16"/>
        <v>0.99607633333333323</v>
      </c>
      <c r="F79" s="6">
        <f>SUM($D$8:D79)</f>
        <v>351484.2</v>
      </c>
      <c r="G79" s="6">
        <f t="shared" si="11"/>
        <v>89098.57</v>
      </c>
      <c r="H79" s="23">
        <f t="shared" si="12"/>
        <v>-0.19098569999999998</v>
      </c>
      <c r="I79" s="31">
        <f t="shared" si="13"/>
        <v>1.0488923392</v>
      </c>
      <c r="J79" s="16">
        <f t="shared" si="14"/>
        <v>44.303825783609398</v>
      </c>
      <c r="K79" s="24" t="s">
        <v>75</v>
      </c>
      <c r="L79" s="25">
        <f t="shared" si="17"/>
        <v>48214</v>
      </c>
      <c r="M79" s="26">
        <f t="shared" si="18"/>
        <v>800</v>
      </c>
      <c r="N79" s="27">
        <f t="shared" si="19"/>
        <v>-25287.458512512698</v>
      </c>
      <c r="O79" s="27">
        <f t="shared" si="20"/>
        <v>-42.145764187521159</v>
      </c>
      <c r="P79" s="1"/>
    </row>
    <row r="80" spans="1:16" x14ac:dyDescent="0.2">
      <c r="A80" s="13" t="s">
        <v>76</v>
      </c>
      <c r="B80" s="17">
        <f t="shared" si="21"/>
        <v>47119</v>
      </c>
      <c r="C80" s="5">
        <v>170</v>
      </c>
      <c r="D80" s="6">
        <f t="shared" si="15"/>
        <v>11072.16</v>
      </c>
      <c r="E80" s="6">
        <f t="shared" si="16"/>
        <v>9.2220777777777777E-2</v>
      </c>
      <c r="F80" s="6">
        <f>SUM($D$8:D80)</f>
        <v>362556.36</v>
      </c>
      <c r="G80" s="6">
        <f t="shared" si="11"/>
        <v>88927.84</v>
      </c>
      <c r="H80" s="23">
        <f t="shared" si="12"/>
        <v>-0.18927839999999999</v>
      </c>
      <c r="I80" s="31">
        <f t="shared" si="13"/>
        <v>1.0484552704000001</v>
      </c>
      <c r="J80" s="16">
        <f t="shared" si="14"/>
        <v>45.187289819965166</v>
      </c>
      <c r="K80" s="24" t="s">
        <v>76</v>
      </c>
      <c r="L80" s="25">
        <f t="shared" si="17"/>
        <v>48245</v>
      </c>
      <c r="M80" s="26">
        <f t="shared" si="18"/>
        <v>800</v>
      </c>
      <c r="N80" s="27">
        <f t="shared" si="19"/>
        <v>-24529.604276700218</v>
      </c>
      <c r="O80" s="27">
        <f t="shared" si="20"/>
        <v>-40.882673794500363</v>
      </c>
      <c r="P80" s="1"/>
    </row>
    <row r="81" spans="1:16" x14ac:dyDescent="0.2">
      <c r="A81" s="13" t="s">
        <v>77</v>
      </c>
      <c r="B81" s="17">
        <f t="shared" si="21"/>
        <v>47150</v>
      </c>
      <c r="C81" s="5">
        <v>170</v>
      </c>
      <c r="D81" s="6">
        <f t="shared" si="15"/>
        <v>11242.16</v>
      </c>
      <c r="E81" s="6">
        <f t="shared" si="16"/>
        <v>0.18585822222222223</v>
      </c>
      <c r="F81" s="6">
        <f>SUM($D$8:D81)</f>
        <v>373798.51999999996</v>
      </c>
      <c r="G81" s="6">
        <f t="shared" si="11"/>
        <v>88757.84</v>
      </c>
      <c r="H81" s="23">
        <f t="shared" si="12"/>
        <v>-0.18757839999999998</v>
      </c>
      <c r="I81" s="31">
        <f t="shared" si="13"/>
        <v>1.0480200704</v>
      </c>
      <c r="J81" s="16">
        <f t="shared" si="14"/>
        <v>46.086968880781804</v>
      </c>
      <c r="K81" s="24" t="s">
        <v>77</v>
      </c>
      <c r="L81" s="25">
        <f t="shared" si="17"/>
        <v>48274</v>
      </c>
      <c r="M81" s="26">
        <f t="shared" si="18"/>
        <v>800</v>
      </c>
      <c r="N81" s="27">
        <f t="shared" si="19"/>
        <v>-23770.48695049472</v>
      </c>
      <c r="O81" s="27">
        <f t="shared" si="20"/>
        <v>-39.617478250824533</v>
      </c>
      <c r="P81" s="1"/>
    </row>
    <row r="82" spans="1:16" x14ac:dyDescent="0.2">
      <c r="A82" s="13" t="s">
        <v>78</v>
      </c>
      <c r="B82" s="17">
        <f t="shared" si="21"/>
        <v>47178</v>
      </c>
      <c r="C82" s="5">
        <v>170</v>
      </c>
      <c r="D82" s="6">
        <f t="shared" si="15"/>
        <v>11412.16</v>
      </c>
      <c r="E82" s="6">
        <f t="shared" si="16"/>
        <v>0.28091233333333332</v>
      </c>
      <c r="F82" s="6">
        <f>SUM($D$8:D82)</f>
        <v>385210.67999999993</v>
      </c>
      <c r="G82" s="6">
        <f t="shared" si="11"/>
        <v>88587.839999999997</v>
      </c>
      <c r="H82" s="23">
        <f t="shared" si="12"/>
        <v>-0.1858784</v>
      </c>
      <c r="I82" s="31">
        <f t="shared" si="13"/>
        <v>1.0475848703999999</v>
      </c>
      <c r="J82" s="16">
        <f t="shared" si="14"/>
        <v>47.00345884965099</v>
      </c>
      <c r="K82" s="24" t="s">
        <v>78</v>
      </c>
      <c r="L82" s="25">
        <f t="shared" si="17"/>
        <v>48305</v>
      </c>
      <c r="M82" s="26">
        <f t="shared" si="18"/>
        <v>800</v>
      </c>
      <c r="N82" s="27">
        <f t="shared" si="19"/>
        <v>-23010.104428745544</v>
      </c>
      <c r="O82" s="27">
        <f t="shared" si="20"/>
        <v>-38.350174047909242</v>
      </c>
      <c r="P82" s="1"/>
    </row>
    <row r="83" spans="1:16" x14ac:dyDescent="0.2">
      <c r="A83" s="13" t="s">
        <v>79</v>
      </c>
      <c r="B83" s="17">
        <f t="shared" si="21"/>
        <v>47209</v>
      </c>
      <c r="C83" s="5">
        <v>170</v>
      </c>
      <c r="D83" s="6">
        <f t="shared" si="15"/>
        <v>11582.16</v>
      </c>
      <c r="E83" s="6">
        <f t="shared" si="16"/>
        <v>0.37738311111111106</v>
      </c>
      <c r="F83" s="6">
        <f>SUM($D$8:D83)</f>
        <v>396792.83999999991</v>
      </c>
      <c r="G83" s="6">
        <f t="shared" si="11"/>
        <v>88417.84</v>
      </c>
      <c r="H83" s="23">
        <f t="shared" si="12"/>
        <v>-0.18417839999999999</v>
      </c>
      <c r="I83" s="31">
        <f t="shared" si="13"/>
        <v>1.0471496704000001</v>
      </c>
      <c r="J83" s="16">
        <f t="shared" si="14"/>
        <v>47.936872080562779</v>
      </c>
      <c r="K83" s="24" t="s">
        <v>79</v>
      </c>
      <c r="L83" s="25">
        <f t="shared" si="17"/>
        <v>48335</v>
      </c>
      <c r="M83" s="26">
        <f t="shared" si="18"/>
        <v>800</v>
      </c>
      <c r="N83" s="27">
        <f t="shared" si="19"/>
        <v>-22248.454602793452</v>
      </c>
      <c r="O83" s="27">
        <f t="shared" si="20"/>
        <v>-37.080757671322424</v>
      </c>
      <c r="P83" s="1"/>
    </row>
    <row r="84" spans="1:16" x14ac:dyDescent="0.2">
      <c r="A84" s="13" t="s">
        <v>80</v>
      </c>
      <c r="B84" s="17">
        <f t="shared" si="21"/>
        <v>47239</v>
      </c>
      <c r="C84" s="5">
        <v>170</v>
      </c>
      <c r="D84" s="6">
        <f t="shared" si="15"/>
        <v>11752.16</v>
      </c>
      <c r="E84" s="6">
        <f t="shared" si="16"/>
        <v>0.47527055555555553</v>
      </c>
      <c r="F84" s="6">
        <f>SUM($D$8:D84)</f>
        <v>408544.99999999988</v>
      </c>
      <c r="G84" s="6">
        <f t="shared" si="11"/>
        <v>88247.84</v>
      </c>
      <c r="H84" s="23">
        <f t="shared" si="12"/>
        <v>-0.18247839999999999</v>
      </c>
      <c r="I84" s="31">
        <f t="shared" si="13"/>
        <v>1.0467144704</v>
      </c>
      <c r="J84" s="16">
        <f t="shared" si="14"/>
        <v>48.887321174859991</v>
      </c>
      <c r="K84" s="24" t="s">
        <v>80</v>
      </c>
      <c r="L84" s="25">
        <f t="shared" si="17"/>
        <v>48366</v>
      </c>
      <c r="M84" s="26">
        <f t="shared" si="18"/>
        <v>800</v>
      </c>
      <c r="N84" s="27">
        <f t="shared" si="19"/>
        <v>-21485.535360464775</v>
      </c>
      <c r="O84" s="27">
        <f t="shared" si="20"/>
        <v>-35.809225600774624</v>
      </c>
      <c r="P84" s="1"/>
    </row>
    <row r="85" spans="1:16" x14ac:dyDescent="0.2">
      <c r="A85" s="13" t="s">
        <v>81</v>
      </c>
      <c r="B85" s="17">
        <f t="shared" si="21"/>
        <v>47270</v>
      </c>
      <c r="C85" s="5">
        <v>170</v>
      </c>
      <c r="D85" s="6">
        <f t="shared" si="15"/>
        <v>11922.16</v>
      </c>
      <c r="E85" s="6">
        <f t="shared" si="16"/>
        <v>0.57457466666666657</v>
      </c>
      <c r="F85" s="6">
        <f>SUM($D$8:D85)</f>
        <v>420467.15999999986</v>
      </c>
      <c r="G85" s="6">
        <f t="shared" si="11"/>
        <v>88077.84</v>
      </c>
      <c r="H85" s="23">
        <f t="shared" si="12"/>
        <v>-0.18077840000000001</v>
      </c>
      <c r="I85" s="31">
        <f t="shared" si="13"/>
        <v>1.0462792703999999</v>
      </c>
      <c r="J85" s="16">
        <f t="shared" si="14"/>
        <v>49.854918978319603</v>
      </c>
      <c r="K85" s="24" t="s">
        <v>81</v>
      </c>
      <c r="L85" s="25">
        <f t="shared" si="17"/>
        <v>48396</v>
      </c>
      <c r="M85" s="26">
        <f t="shared" si="18"/>
        <v>800</v>
      </c>
      <c r="N85" s="27">
        <f t="shared" si="19"/>
        <v>-20721.344586065548</v>
      </c>
      <c r="O85" s="27">
        <f t="shared" si="20"/>
        <v>-34.535574310109247</v>
      </c>
      <c r="P85" s="1"/>
    </row>
    <row r="86" spans="1:16" x14ac:dyDescent="0.2">
      <c r="A86" s="13" t="s">
        <v>82</v>
      </c>
      <c r="B86" s="17">
        <f t="shared" si="21"/>
        <v>47300</v>
      </c>
      <c r="C86" s="5">
        <v>170</v>
      </c>
      <c r="D86" s="6">
        <f t="shared" si="15"/>
        <v>12092.16</v>
      </c>
      <c r="E86" s="6">
        <f t="shared" si="16"/>
        <v>0.67529544444444434</v>
      </c>
      <c r="F86" s="6">
        <f>SUM($D$8:D86)</f>
        <v>432559.31999999983</v>
      </c>
      <c r="G86" s="6">
        <f t="shared" si="11"/>
        <v>87907.839999999997</v>
      </c>
      <c r="H86" s="23">
        <f t="shared" si="12"/>
        <v>-0.17907839999999997</v>
      </c>
      <c r="I86" s="31">
        <f t="shared" si="13"/>
        <v>1.0458440704</v>
      </c>
      <c r="J86" s="16">
        <f t="shared" si="14"/>
        <v>50.839778578240562</v>
      </c>
      <c r="K86" s="24" t="s">
        <v>82</v>
      </c>
      <c r="L86" s="25">
        <f t="shared" si="17"/>
        <v>48427</v>
      </c>
      <c r="M86" s="26">
        <f t="shared" si="18"/>
        <v>800</v>
      </c>
      <c r="N86" s="27">
        <f t="shared" si="19"/>
        <v>-19955.880160375658</v>
      </c>
      <c r="O86" s="27">
        <f t="shared" si="20"/>
        <v>-33.259800267292768</v>
      </c>
      <c r="P86" s="1"/>
    </row>
    <row r="87" spans="1:16" x14ac:dyDescent="0.2">
      <c r="A87" s="13" t="s">
        <v>83</v>
      </c>
      <c r="B87" s="17">
        <f t="shared" si="21"/>
        <v>47331</v>
      </c>
      <c r="C87" s="5">
        <v>170</v>
      </c>
      <c r="D87" s="6">
        <f t="shared" si="15"/>
        <v>12262.16</v>
      </c>
      <c r="E87" s="6">
        <f t="shared" si="16"/>
        <v>0.77743288888888873</v>
      </c>
      <c r="F87" s="6">
        <f>SUM($D$8:D87)</f>
        <v>444821.47999999981</v>
      </c>
      <c r="G87" s="6">
        <f t="shared" si="11"/>
        <v>87737.84</v>
      </c>
      <c r="H87" s="23">
        <f t="shared" si="12"/>
        <v>-0.17737839999999999</v>
      </c>
      <c r="I87" s="31">
        <f t="shared" si="13"/>
        <v>1.0454088704</v>
      </c>
      <c r="J87" s="16">
        <f t="shared" si="14"/>
        <v>51.842013300539634</v>
      </c>
      <c r="K87" s="24" t="s">
        <v>83</v>
      </c>
      <c r="L87" s="25">
        <f t="shared" si="17"/>
        <v>48458</v>
      </c>
      <c r="M87" s="26">
        <f t="shared" si="18"/>
        <v>800</v>
      </c>
      <c r="N87" s="27">
        <f t="shared" si="19"/>
        <v>-19189.139960642951</v>
      </c>
      <c r="O87" s="27">
        <f t="shared" si="20"/>
        <v>-31.981899934404922</v>
      </c>
      <c r="P87" s="1"/>
    </row>
    <row r="88" spans="1:16" x14ac:dyDescent="0.2">
      <c r="A88" s="13" t="s">
        <v>84</v>
      </c>
      <c r="B88" s="17">
        <f t="shared" si="21"/>
        <v>47362</v>
      </c>
      <c r="C88" s="5">
        <v>170</v>
      </c>
      <c r="D88" s="6">
        <f t="shared" si="15"/>
        <v>12432.16</v>
      </c>
      <c r="E88" s="6">
        <f t="shared" si="16"/>
        <v>0.88098699999999985</v>
      </c>
      <c r="F88" s="6">
        <f>SUM($D$8:D88)</f>
        <v>457253.63999999978</v>
      </c>
      <c r="G88" s="6">
        <f t="shared" si="11"/>
        <v>87567.84</v>
      </c>
      <c r="H88" s="23">
        <f t="shared" si="12"/>
        <v>-0.17567839999999998</v>
      </c>
      <c r="I88" s="31">
        <f t="shared" si="13"/>
        <v>1.0449736704000001</v>
      </c>
      <c r="J88" s="16">
        <f t="shared" si="14"/>
        <v>52.861736706856497</v>
      </c>
      <c r="K88" s="24" t="s">
        <v>84</v>
      </c>
      <c r="L88" s="25">
        <f t="shared" si="17"/>
        <v>48488</v>
      </c>
      <c r="M88" s="26">
        <f t="shared" si="18"/>
        <v>800</v>
      </c>
      <c r="N88" s="27">
        <f t="shared" si="19"/>
        <v>-18421.121860577357</v>
      </c>
      <c r="O88" s="27">
        <f t="shared" si="20"/>
        <v>-30.701869767628931</v>
      </c>
      <c r="P88" s="1"/>
    </row>
    <row r="89" spans="1:16" x14ac:dyDescent="0.2">
      <c r="A89" s="13" t="s">
        <v>85</v>
      </c>
      <c r="B89" s="17">
        <f t="shared" si="21"/>
        <v>47392</v>
      </c>
      <c r="C89" s="5">
        <v>170</v>
      </c>
      <c r="D89" s="6">
        <f t="shared" si="15"/>
        <v>12602.16</v>
      </c>
      <c r="E89" s="6">
        <f t="shared" si="16"/>
        <v>0.9859577777777776</v>
      </c>
      <c r="F89" s="6">
        <f>SUM($D$8:D89)</f>
        <v>469855.79999999976</v>
      </c>
      <c r="G89" s="6">
        <f t="shared" si="11"/>
        <v>87397.84</v>
      </c>
      <c r="H89" s="23">
        <f t="shared" si="12"/>
        <v>-0.17397839999999998</v>
      </c>
      <c r="I89" s="31">
        <f t="shared" si="13"/>
        <v>1.0445384704</v>
      </c>
      <c r="J89" s="16">
        <f t="shared" si="14"/>
        <v>53.899062591669761</v>
      </c>
      <c r="K89" s="24" t="s">
        <v>85</v>
      </c>
      <c r="L89" s="25">
        <f t="shared" si="17"/>
        <v>48519</v>
      </c>
      <c r="M89" s="26">
        <f t="shared" si="18"/>
        <v>800</v>
      </c>
      <c r="N89" s="27">
        <f t="shared" si="19"/>
        <v>-17651.823730344986</v>
      </c>
      <c r="O89" s="27">
        <f t="shared" si="20"/>
        <v>-29.419706217241643</v>
      </c>
      <c r="P89" s="1"/>
    </row>
    <row r="90" spans="1:16" x14ac:dyDescent="0.2">
      <c r="A90" s="13" t="s">
        <v>86</v>
      </c>
      <c r="B90" s="17">
        <f t="shared" si="21"/>
        <v>47423</v>
      </c>
      <c r="C90" s="5">
        <v>170</v>
      </c>
      <c r="D90" s="6">
        <f t="shared" si="15"/>
        <v>12772.16</v>
      </c>
      <c r="E90" s="6">
        <f t="shared" si="16"/>
        <v>1.0923452222222221</v>
      </c>
      <c r="F90" s="6">
        <f>SUM($D$8:D90)</f>
        <v>482627.95999999973</v>
      </c>
      <c r="G90" s="6">
        <f t="shared" si="11"/>
        <v>87227.839999999997</v>
      </c>
      <c r="H90" s="23">
        <f t="shared" si="12"/>
        <v>-0.1722784</v>
      </c>
      <c r="I90" s="31">
        <f t="shared" si="13"/>
        <v>1.0441032703999999</v>
      </c>
      <c r="J90" s="16">
        <f t="shared" si="14"/>
        <v>54.954104979425317</v>
      </c>
      <c r="K90" s="24" t="s">
        <v>86</v>
      </c>
      <c r="L90" s="25">
        <f t="shared" si="17"/>
        <v>48549</v>
      </c>
      <c r="M90" s="26">
        <f t="shared" si="18"/>
        <v>800</v>
      </c>
      <c r="N90" s="27">
        <f t="shared" si="19"/>
        <v>-16881.243436562228</v>
      </c>
      <c r="O90" s="27">
        <f t="shared" si="20"/>
        <v>-28.135405727603715</v>
      </c>
      <c r="P90" s="1"/>
    </row>
    <row r="91" spans="1:16" x14ac:dyDescent="0.2">
      <c r="A91" s="13" t="s">
        <v>87</v>
      </c>
      <c r="B91" s="17">
        <f t="shared" si="21"/>
        <v>47453</v>
      </c>
      <c r="C91" s="5">
        <v>170</v>
      </c>
      <c r="D91" s="6">
        <f t="shared" si="15"/>
        <v>12942.16</v>
      </c>
      <c r="E91" s="6">
        <f t="shared" si="16"/>
        <v>1.2001493333333333</v>
      </c>
      <c r="F91" s="6">
        <f>SUM($D$8:D91)</f>
        <v>495570.1199999997</v>
      </c>
      <c r="G91" s="6">
        <f t="shared" si="11"/>
        <v>87057.84</v>
      </c>
      <c r="H91" s="23">
        <f t="shared" si="12"/>
        <v>-0.17057839999999999</v>
      </c>
      <c r="I91" s="31">
        <f t="shared" si="13"/>
        <v>1.0436680704000001</v>
      </c>
      <c r="J91" s="16">
        <f t="shared" si="14"/>
        <v>56.026978121678582</v>
      </c>
      <c r="K91" s="24" t="s">
        <v>87</v>
      </c>
      <c r="L91" s="25">
        <f t="shared" si="17"/>
        <v>48580</v>
      </c>
      <c r="M91" s="26">
        <f t="shared" si="18"/>
        <v>800</v>
      </c>
      <c r="N91" s="27">
        <f t="shared" si="19"/>
        <v>-16109.378842289832</v>
      </c>
      <c r="O91" s="27">
        <f t="shared" si="20"/>
        <v>-26.848964737149718</v>
      </c>
      <c r="P91" s="1"/>
    </row>
    <row r="92" spans="1:16" x14ac:dyDescent="0.2">
      <c r="A92" s="13" t="s">
        <v>88</v>
      </c>
      <c r="B92" s="17">
        <f t="shared" si="21"/>
        <v>47484</v>
      </c>
      <c r="C92" s="5">
        <v>170</v>
      </c>
      <c r="D92" s="6">
        <f t="shared" si="15"/>
        <v>13113.039999999999</v>
      </c>
      <c r="E92" s="6">
        <f t="shared" si="16"/>
        <v>0.10922811111111111</v>
      </c>
      <c r="F92" s="6">
        <f>SUM($D$8:D92)</f>
        <v>508683.15999999968</v>
      </c>
      <c r="G92" s="6">
        <f t="shared" si="11"/>
        <v>86886.96</v>
      </c>
      <c r="H92" s="23">
        <f t="shared" si="12"/>
        <v>-0.16886960000000001</v>
      </c>
      <c r="I92" s="31">
        <f t="shared" si="13"/>
        <v>1.0432306175999999</v>
      </c>
      <c r="J92" s="16">
        <f t="shared" si="14"/>
        <v>57.118681722933353</v>
      </c>
      <c r="K92" s="24" t="s">
        <v>88</v>
      </c>
      <c r="L92" s="25">
        <f t="shared" si="17"/>
        <v>48611</v>
      </c>
      <c r="M92" s="26">
        <f t="shared" si="18"/>
        <v>800</v>
      </c>
      <c r="N92" s="27">
        <f t="shared" si="19"/>
        <v>-15336.227807026982</v>
      </c>
      <c r="O92" s="27">
        <f t="shared" si="20"/>
        <v>-25.560379678378307</v>
      </c>
      <c r="P92" s="1"/>
    </row>
    <row r="93" spans="1:16" x14ac:dyDescent="0.2">
      <c r="A93" s="13" t="s">
        <v>89</v>
      </c>
      <c r="B93" s="17">
        <f t="shared" si="21"/>
        <v>47515</v>
      </c>
      <c r="C93" s="5">
        <v>170</v>
      </c>
      <c r="D93" s="6">
        <f t="shared" si="15"/>
        <v>13283.039999999999</v>
      </c>
      <c r="E93" s="6">
        <f t="shared" si="16"/>
        <v>0.2198728888888889</v>
      </c>
      <c r="F93" s="6">
        <f>SUM($D$8:D93)</f>
        <v>521966.19999999966</v>
      </c>
      <c r="G93" s="6">
        <f t="shared" si="11"/>
        <v>86716.96</v>
      </c>
      <c r="H93" s="23">
        <f t="shared" si="12"/>
        <v>-0.1671696</v>
      </c>
      <c r="I93" s="31">
        <f t="shared" si="13"/>
        <v>1.0427954176000001</v>
      </c>
      <c r="J93" s="16">
        <f t="shared" si="14"/>
        <v>58.227644057778541</v>
      </c>
      <c r="K93" s="24" t="s">
        <v>89</v>
      </c>
      <c r="L93" s="25">
        <f t="shared" si="17"/>
        <v>48639</v>
      </c>
      <c r="M93" s="26">
        <f t="shared" si="18"/>
        <v>800</v>
      </c>
      <c r="N93" s="27">
        <f t="shared" si="19"/>
        <v>-14561.78818670536</v>
      </c>
      <c r="O93" s="27">
        <f t="shared" si="20"/>
        <v>-24.269646977842267</v>
      </c>
      <c r="P93" s="1"/>
    </row>
    <row r="94" spans="1:16" x14ac:dyDescent="0.2">
      <c r="A94" s="13" t="s">
        <v>90</v>
      </c>
      <c r="B94" s="17">
        <f t="shared" si="21"/>
        <v>47543</v>
      </c>
      <c r="C94" s="5">
        <v>170</v>
      </c>
      <c r="D94" s="6">
        <f t="shared" si="15"/>
        <v>13453.039999999999</v>
      </c>
      <c r="E94" s="6">
        <f t="shared" si="16"/>
        <v>0.33193433333333333</v>
      </c>
      <c r="F94" s="6">
        <f>SUM($D$8:D94)</f>
        <v>535419.23999999964</v>
      </c>
      <c r="G94" s="6">
        <f t="shared" si="11"/>
        <v>86546.96</v>
      </c>
      <c r="H94" s="23">
        <f t="shared" si="12"/>
        <v>-0.16546959999999999</v>
      </c>
      <c r="I94" s="31">
        <f t="shared" si="13"/>
        <v>1.0423602176</v>
      </c>
      <c r="J94" s="16">
        <f t="shared" si="14"/>
        <v>59.354781882958633</v>
      </c>
      <c r="K94" s="24" t="s">
        <v>90</v>
      </c>
      <c r="L94" s="25">
        <f t="shared" si="17"/>
        <v>48670</v>
      </c>
      <c r="M94" s="26">
        <f t="shared" si="18"/>
        <v>800</v>
      </c>
      <c r="N94" s="27">
        <f t="shared" si="19"/>
        <v>-13786.057833683202</v>
      </c>
      <c r="O94" s="27">
        <f t="shared" si="20"/>
        <v>-22.976763056138669</v>
      </c>
      <c r="P94" s="1"/>
    </row>
    <row r="95" spans="1:16" x14ac:dyDescent="0.2">
      <c r="A95" s="13" t="s">
        <v>91</v>
      </c>
      <c r="B95" s="17">
        <f t="shared" si="21"/>
        <v>47574</v>
      </c>
      <c r="C95" s="5">
        <v>170</v>
      </c>
      <c r="D95" s="6">
        <f t="shared" si="15"/>
        <v>13623.039999999999</v>
      </c>
      <c r="E95" s="6">
        <f t="shared" si="16"/>
        <v>0.44541244444444444</v>
      </c>
      <c r="F95" s="6">
        <f>SUM($D$8:D95)</f>
        <v>549042.27999999968</v>
      </c>
      <c r="G95" s="6">
        <f t="shared" si="11"/>
        <v>86376.960000000006</v>
      </c>
      <c r="H95" s="23">
        <f t="shared" si="12"/>
        <v>-0.16376959999999999</v>
      </c>
      <c r="I95" s="31">
        <f t="shared" si="13"/>
        <v>1.0419250175999999</v>
      </c>
      <c r="J95" s="16">
        <f t="shared" si="14"/>
        <v>60.500210331996378</v>
      </c>
      <c r="K95" s="24" t="s">
        <v>91</v>
      </c>
      <c r="L95" s="25">
        <f t="shared" si="17"/>
        <v>48700</v>
      </c>
      <c r="M95" s="26">
        <f t="shared" si="18"/>
        <v>800</v>
      </c>
      <c r="N95" s="27">
        <f t="shared" si="19"/>
        <v>-13009.03459673934</v>
      </c>
      <c r="O95" s="27">
        <f t="shared" si="20"/>
        <v>-21.681724327898902</v>
      </c>
      <c r="P95" s="1"/>
    </row>
    <row r="96" spans="1:16" x14ac:dyDescent="0.2">
      <c r="A96" s="13" t="s">
        <v>92</v>
      </c>
      <c r="B96" s="17">
        <f t="shared" si="21"/>
        <v>47604</v>
      </c>
      <c r="C96" s="5">
        <v>170</v>
      </c>
      <c r="D96" s="6">
        <f t="shared" si="15"/>
        <v>13793.039999999999</v>
      </c>
      <c r="E96" s="6">
        <f t="shared" si="16"/>
        <v>0.56030722222222218</v>
      </c>
      <c r="F96" s="6">
        <f>SUM($D$8:D96)</f>
        <v>562835.31999999972</v>
      </c>
      <c r="G96" s="6">
        <f t="shared" si="11"/>
        <v>86206.96</v>
      </c>
      <c r="H96" s="23">
        <f t="shared" si="12"/>
        <v>-0.16206960000000001</v>
      </c>
      <c r="I96" s="31">
        <f t="shared" si="13"/>
        <v>1.0414898176</v>
      </c>
      <c r="J96" s="16">
        <f t="shared" si="14"/>
        <v>61.664044751483694</v>
      </c>
      <c r="K96" s="24" t="s">
        <v>92</v>
      </c>
      <c r="L96" s="25">
        <f t="shared" si="17"/>
        <v>48731</v>
      </c>
      <c r="M96" s="26">
        <f t="shared" si="18"/>
        <v>800</v>
      </c>
      <c r="N96" s="27">
        <f t="shared" si="19"/>
        <v>-12230.716321067239</v>
      </c>
      <c r="O96" s="27">
        <f t="shared" si="20"/>
        <v>-20.384527201778731</v>
      </c>
      <c r="P96" s="1"/>
    </row>
    <row r="97" spans="1:16" x14ac:dyDescent="0.2">
      <c r="A97" s="13" t="s">
        <v>93</v>
      </c>
      <c r="B97" s="17">
        <f t="shared" si="21"/>
        <v>47635</v>
      </c>
      <c r="C97" s="5">
        <v>170</v>
      </c>
      <c r="D97" s="6">
        <f t="shared" si="15"/>
        <v>13963.039999999999</v>
      </c>
      <c r="E97" s="6">
        <f t="shared" si="16"/>
        <v>0.67661866666666659</v>
      </c>
      <c r="F97" s="6">
        <f>SUM($D$8:D97)</f>
        <v>576798.35999999975</v>
      </c>
      <c r="G97" s="6">
        <f t="shared" si="11"/>
        <v>86036.96</v>
      </c>
      <c r="H97" s="23">
        <f t="shared" si="12"/>
        <v>-0.1603696</v>
      </c>
      <c r="I97" s="31">
        <f t="shared" si="13"/>
        <v>1.0410546176</v>
      </c>
      <c r="J97" s="16">
        <f t="shared" si="14"/>
        <v>62.846400698340418</v>
      </c>
      <c r="K97" s="24" t="s">
        <v>93</v>
      </c>
      <c r="L97" s="25">
        <f>DATE(YEAR(L96),MONTH(L96)+1,1)</f>
        <v>48761</v>
      </c>
      <c r="M97" s="26">
        <f t="shared" si="18"/>
        <v>800</v>
      </c>
      <c r="N97" s="27">
        <f t="shared" si="19"/>
        <v>-11451.100848269018</v>
      </c>
      <c r="O97" s="27">
        <f t="shared" si="20"/>
        <v>-19.085168080448362</v>
      </c>
      <c r="P97" s="1"/>
    </row>
    <row r="98" spans="1:16" x14ac:dyDescent="0.2">
      <c r="A98" s="13" t="s">
        <v>94</v>
      </c>
      <c r="B98" s="17">
        <f t="shared" si="21"/>
        <v>47665</v>
      </c>
      <c r="C98" s="5">
        <v>170</v>
      </c>
      <c r="D98" s="6">
        <f t="shared" si="15"/>
        <v>14133.039999999999</v>
      </c>
      <c r="E98" s="6">
        <f t="shared" si="16"/>
        <v>0.79434677777777762</v>
      </c>
      <c r="F98" s="6">
        <f>SUM($D$8:D98)</f>
        <v>590931.39999999979</v>
      </c>
      <c r="G98" s="6">
        <f t="shared" si="11"/>
        <v>85866.96</v>
      </c>
      <c r="H98" s="23">
        <f t="shared" si="12"/>
        <v>-0.15866959999999999</v>
      </c>
      <c r="I98" s="31">
        <f t="shared" si="13"/>
        <v>1.0406194176000001</v>
      </c>
      <c r="J98" s="16">
        <f t="shared" si="14"/>
        <v>64.04739393709859</v>
      </c>
      <c r="K98" s="24" t="s">
        <v>94</v>
      </c>
      <c r="L98" s="25">
        <f t="shared" si="17"/>
        <v>48792</v>
      </c>
      <c r="M98" s="26">
        <f t="shared" si="18"/>
        <v>800</v>
      </c>
      <c r="N98" s="27">
        <f t="shared" si="19"/>
        <v>-10670.186016349466</v>
      </c>
      <c r="O98" s="27">
        <f t="shared" si="20"/>
        <v>-17.783643360582442</v>
      </c>
      <c r="P98" s="1"/>
    </row>
    <row r="99" spans="1:16" x14ac:dyDescent="0.2">
      <c r="A99" s="13" t="s">
        <v>95</v>
      </c>
      <c r="B99" s="17">
        <f t="shared" si="21"/>
        <v>47696</v>
      </c>
      <c r="C99" s="5">
        <v>170</v>
      </c>
      <c r="D99" s="6">
        <f t="shared" si="15"/>
        <v>14303.039999999999</v>
      </c>
      <c r="E99" s="6">
        <f t="shared" si="16"/>
        <v>0.91349155555555539</v>
      </c>
      <c r="F99" s="6">
        <f>SUM($D$8:D99)</f>
        <v>605234.43999999983</v>
      </c>
      <c r="G99" s="6">
        <f t="shared" si="11"/>
        <v>85696.960000000006</v>
      </c>
      <c r="H99" s="23">
        <f t="shared" si="12"/>
        <v>-0.15696959999999999</v>
      </c>
      <c r="I99" s="31">
        <f t="shared" si="13"/>
        <v>1.0401842176</v>
      </c>
      <c r="J99" s="16">
        <f t="shared" si="14"/>
        <v>65.267140437213428</v>
      </c>
      <c r="K99" s="24" t="s">
        <v>95</v>
      </c>
      <c r="L99" s="25">
        <f t="shared" si="17"/>
        <v>48823</v>
      </c>
      <c r="M99" s="26">
        <f t="shared" si="18"/>
        <v>800</v>
      </c>
      <c r="N99" s="27">
        <f t="shared" si="19"/>
        <v>-9887.9696597100483</v>
      </c>
      <c r="O99" s="27">
        <f t="shared" si="20"/>
        <v>-16.479949432850081</v>
      </c>
      <c r="P99" s="1"/>
    </row>
    <row r="100" spans="1:16" x14ac:dyDescent="0.2">
      <c r="A100" s="13" t="s">
        <v>96</v>
      </c>
      <c r="B100" s="17">
        <f t="shared" si="21"/>
        <v>47727</v>
      </c>
      <c r="C100" s="5">
        <v>170</v>
      </c>
      <c r="D100" s="6">
        <f t="shared" si="15"/>
        <v>14473.039999999999</v>
      </c>
      <c r="E100" s="6">
        <f t="shared" si="16"/>
        <v>1.0340529999999999</v>
      </c>
      <c r="F100" s="6">
        <f>SUM($D$8:D100)</f>
        <v>619707.47999999986</v>
      </c>
      <c r="G100" s="6">
        <f t="shared" si="11"/>
        <v>85526.96</v>
      </c>
      <c r="H100" s="23">
        <f t="shared" si="12"/>
        <v>-0.15526960000000001</v>
      </c>
      <c r="I100" s="31">
        <f t="shared" si="13"/>
        <v>1.0397490175999999</v>
      </c>
      <c r="J100" s="16">
        <f t="shared" si="14"/>
        <v>66.505756370403248</v>
      </c>
      <c r="K100" s="24" t="s">
        <v>96</v>
      </c>
      <c r="L100" s="25">
        <f t="shared" si="17"/>
        <v>48853</v>
      </c>
      <c r="M100" s="26">
        <f t="shared" si="18"/>
        <v>800</v>
      </c>
      <c r="N100" s="27">
        <f t="shared" si="19"/>
        <v>-9104.4496091428991</v>
      </c>
      <c r="O100" s="27">
        <f t="shared" si="20"/>
        <v>-15.174082681904833</v>
      </c>
      <c r="P100" s="1"/>
    </row>
    <row r="101" spans="1:16" x14ac:dyDescent="0.2">
      <c r="A101" s="13" t="s">
        <v>97</v>
      </c>
      <c r="B101" s="17">
        <f t="shared" si="21"/>
        <v>47757</v>
      </c>
      <c r="C101" s="5">
        <v>170</v>
      </c>
      <c r="D101" s="6">
        <f t="shared" si="15"/>
        <v>14643.039999999999</v>
      </c>
      <c r="E101" s="6">
        <f t="shared" si="16"/>
        <v>1.156031111111111</v>
      </c>
      <c r="F101" s="6">
        <f>SUM($D$8:D101)</f>
        <v>634350.5199999999</v>
      </c>
      <c r="G101" s="6">
        <f t="shared" si="11"/>
        <v>85356.96</v>
      </c>
      <c r="H101" s="23">
        <f t="shared" si="12"/>
        <v>-0.1535696</v>
      </c>
      <c r="I101" s="31">
        <f t="shared" si="13"/>
        <v>1.0393138176000001</v>
      </c>
      <c r="J101" s="16">
        <f t="shared" si="14"/>
        <v>67.763358108019915</v>
      </c>
      <c r="K101" s="24" t="s">
        <v>97</v>
      </c>
      <c r="L101" s="25">
        <f t="shared" si="17"/>
        <v>48884</v>
      </c>
      <c r="M101" s="26">
        <f t="shared" si="18"/>
        <v>800</v>
      </c>
      <c r="N101" s="27">
        <f t="shared" si="19"/>
        <v>-8319.6236918248032</v>
      </c>
      <c r="O101" s="27">
        <f t="shared" si="20"/>
        <v>-13.866039486374673</v>
      </c>
      <c r="P101" s="1"/>
    </row>
    <row r="102" spans="1:16" x14ac:dyDescent="0.2">
      <c r="A102" s="13" t="s">
        <v>98</v>
      </c>
      <c r="B102" s="17">
        <f t="shared" si="21"/>
        <v>47788</v>
      </c>
      <c r="C102" s="5">
        <v>170</v>
      </c>
      <c r="D102" s="6">
        <f t="shared" si="15"/>
        <v>14813.039999999999</v>
      </c>
      <c r="E102" s="6">
        <f t="shared" si="16"/>
        <v>1.279425888888889</v>
      </c>
      <c r="F102" s="6">
        <f>SUM($D$8:D102)</f>
        <v>649163.55999999994</v>
      </c>
      <c r="G102" s="6">
        <f t="shared" si="11"/>
        <v>85186.96</v>
      </c>
      <c r="H102" s="23">
        <f t="shared" si="12"/>
        <v>-0.15186959999999999</v>
      </c>
      <c r="I102" s="31">
        <f t="shared" si="13"/>
        <v>1.0388786176</v>
      </c>
      <c r="J102" s="16">
        <f t="shared" si="14"/>
        <v>69.040062218451439</v>
      </c>
      <c r="K102" s="24" t="s">
        <v>98</v>
      </c>
      <c r="L102" s="25">
        <f t="shared" si="17"/>
        <v>48914</v>
      </c>
      <c r="M102" s="26">
        <f t="shared" si="18"/>
        <v>800</v>
      </c>
      <c r="N102" s="27">
        <f t="shared" si="19"/>
        <v>-7533.4897313111778</v>
      </c>
      <c r="O102" s="27">
        <f t="shared" si="20"/>
        <v>-12.555816218851964</v>
      </c>
      <c r="P102" s="1"/>
    </row>
    <row r="103" spans="1:16" x14ac:dyDescent="0.2">
      <c r="A103" s="13" t="s">
        <v>99</v>
      </c>
      <c r="B103" s="17">
        <f t="shared" si="21"/>
        <v>47818</v>
      </c>
      <c r="C103" s="5">
        <v>170</v>
      </c>
      <c r="D103" s="6">
        <f t="shared" si="15"/>
        <v>14983.039999999999</v>
      </c>
      <c r="E103" s="6">
        <f t="shared" si="16"/>
        <v>1.4042373333333336</v>
      </c>
      <c r="F103" s="6">
        <f>SUM($D$8:D103)</f>
        <v>664146.6</v>
      </c>
      <c r="G103" s="6">
        <f t="shared" si="11"/>
        <v>85016.960000000006</v>
      </c>
      <c r="H103" s="23">
        <f t="shared" si="12"/>
        <v>-0.15016959999999999</v>
      </c>
      <c r="I103" s="31">
        <f t="shared" si="13"/>
        <v>1.0384434175999999</v>
      </c>
      <c r="J103" s="16">
        <f t="shared" si="14"/>
        <v>70.335985464559101</v>
      </c>
      <c r="K103" s="24" t="s">
        <v>99</v>
      </c>
      <c r="L103" s="25">
        <f t="shared" si="17"/>
        <v>48945</v>
      </c>
      <c r="M103" s="26">
        <f t="shared" si="18"/>
        <v>800</v>
      </c>
      <c r="N103" s="27">
        <f t="shared" si="19"/>
        <v>-6746.0455475300296</v>
      </c>
      <c r="O103" s="27">
        <f t="shared" si="20"/>
        <v>-11.243409245883383</v>
      </c>
      <c r="P103" s="1"/>
    </row>
    <row r="104" spans="1:16" x14ac:dyDescent="0.2">
      <c r="A104" s="13" t="s">
        <v>100</v>
      </c>
      <c r="B104" s="17">
        <f t="shared" si="21"/>
        <v>47849</v>
      </c>
      <c r="C104" s="5">
        <v>170</v>
      </c>
      <c r="D104" s="6">
        <f t="shared" si="15"/>
        <v>15154.07</v>
      </c>
      <c r="E104" s="6">
        <f t="shared" si="16"/>
        <v>0.12623669444444444</v>
      </c>
      <c r="F104" s="6">
        <f>SUM($D$8:D104)</f>
        <v>679300.66999999993</v>
      </c>
      <c r="G104" s="6">
        <f t="shared" si="11"/>
        <v>84845.93</v>
      </c>
      <c r="H104" s="23">
        <f t="shared" si="12"/>
        <v>-0.14845929999999999</v>
      </c>
      <c r="I104" s="31">
        <f t="shared" si="13"/>
        <v>1.0380055807999999</v>
      </c>
      <c r="J104" s="16">
        <f t="shared" si="14"/>
        <v>71.652609636180898</v>
      </c>
      <c r="K104" s="24" t="s">
        <v>100</v>
      </c>
      <c r="L104" s="25">
        <f t="shared" si="17"/>
        <v>48976</v>
      </c>
      <c r="M104" s="26">
        <f t="shared" si="18"/>
        <v>800</v>
      </c>
      <c r="N104" s="27">
        <f t="shared" si="19"/>
        <v>-5957.288956775913</v>
      </c>
      <c r="O104" s="27">
        <f t="shared" si="20"/>
        <v>-9.9288149279598557</v>
      </c>
      <c r="P104" s="1"/>
    </row>
    <row r="105" spans="1:16" x14ac:dyDescent="0.2">
      <c r="A105" s="13" t="s">
        <v>101</v>
      </c>
      <c r="B105" s="17">
        <f t="shared" si="21"/>
        <v>47880</v>
      </c>
      <c r="C105" s="5">
        <v>170</v>
      </c>
      <c r="D105" s="6">
        <f t="shared" si="15"/>
        <v>15324.07</v>
      </c>
      <c r="E105" s="6">
        <f t="shared" si="16"/>
        <v>0.25389005555555555</v>
      </c>
      <c r="F105" s="6">
        <f>SUM($D$8:D105)</f>
        <v>694624.73999999987</v>
      </c>
      <c r="G105" s="6">
        <f t="shared" si="11"/>
        <v>84675.93</v>
      </c>
      <c r="H105" s="23">
        <f t="shared" si="12"/>
        <v>-0.14675929999999998</v>
      </c>
      <c r="I105" s="31">
        <f t="shared" si="13"/>
        <v>1.0375703808000001</v>
      </c>
      <c r="J105" s="16">
        <f t="shared" si="14"/>
        <v>72.987428122976809</v>
      </c>
      <c r="K105" s="24" t="s">
        <v>101</v>
      </c>
      <c r="L105" s="25">
        <f t="shared" si="17"/>
        <v>49004</v>
      </c>
      <c r="M105" s="26">
        <f t="shared" si="18"/>
        <v>800</v>
      </c>
      <c r="N105" s="27">
        <f t="shared" si="19"/>
        <v>-5167.217771703873</v>
      </c>
      <c r="O105" s="27">
        <f t="shared" si="20"/>
        <v>-8.6120296195064547</v>
      </c>
      <c r="P105" s="1"/>
    </row>
    <row r="106" spans="1:16" x14ac:dyDescent="0.2">
      <c r="A106" s="13" t="s">
        <v>102</v>
      </c>
      <c r="B106" s="17">
        <f t="shared" si="21"/>
        <v>47908</v>
      </c>
      <c r="C106" s="5">
        <v>170</v>
      </c>
      <c r="D106" s="6">
        <f t="shared" si="15"/>
        <v>15494.07</v>
      </c>
      <c r="E106" s="6">
        <f t="shared" si="16"/>
        <v>0.38296008333333331</v>
      </c>
      <c r="F106" s="6">
        <f>SUM($D$8:D106)</f>
        <v>710118.80999999982</v>
      </c>
      <c r="G106" s="6">
        <f t="shared" si="11"/>
        <v>84505.93</v>
      </c>
      <c r="H106" s="23">
        <f t="shared" si="12"/>
        <v>-0.1450593</v>
      </c>
      <c r="I106" s="31">
        <f t="shared" si="13"/>
        <v>1.0371351808</v>
      </c>
      <c r="J106" s="16">
        <f t="shared" si="14"/>
        <v>74.341817967643578</v>
      </c>
      <c r="K106" s="24" t="s">
        <v>102</v>
      </c>
      <c r="L106" s="25">
        <f t="shared" si="17"/>
        <v>49035</v>
      </c>
      <c r="M106" s="26">
        <f t="shared" si="18"/>
        <v>800</v>
      </c>
      <c r="N106" s="27">
        <f t="shared" si="19"/>
        <v>-4375.8298013233798</v>
      </c>
      <c r="O106" s="27">
        <f t="shared" si="20"/>
        <v>-7.2930496688722997</v>
      </c>
      <c r="P106" s="1"/>
    </row>
    <row r="107" spans="1:16" x14ac:dyDescent="0.2">
      <c r="A107" s="13" t="s">
        <v>103</v>
      </c>
      <c r="B107" s="17">
        <f t="shared" si="21"/>
        <v>47939</v>
      </c>
      <c r="C107" s="5">
        <v>170</v>
      </c>
      <c r="D107" s="6">
        <f t="shared" si="15"/>
        <v>15664.07</v>
      </c>
      <c r="E107" s="6">
        <f t="shared" si="16"/>
        <v>0.5134467777777777</v>
      </c>
      <c r="F107" s="6">
        <f>SUM($D$8:D107)</f>
        <v>725782.87999999977</v>
      </c>
      <c r="G107" s="6">
        <f t="shared" si="11"/>
        <v>84335.93</v>
      </c>
      <c r="H107" s="23">
        <f t="shared" si="12"/>
        <v>-0.1433593</v>
      </c>
      <c r="I107" s="31">
        <f t="shared" si="13"/>
        <v>1.0366999807999999</v>
      </c>
      <c r="J107" s="16">
        <f t="shared" si="14"/>
        <v>75.715896688054343</v>
      </c>
      <c r="K107" s="24" t="s">
        <v>103</v>
      </c>
      <c r="L107" s="25">
        <f t="shared" si="17"/>
        <v>49065</v>
      </c>
      <c r="M107" s="26">
        <f t="shared" si="18"/>
        <v>800</v>
      </c>
      <c r="N107" s="27">
        <f t="shared" si="19"/>
        <v>-3583.1228509922521</v>
      </c>
      <c r="O107" s="27">
        <f t="shared" si="20"/>
        <v>-5.9718714183204211</v>
      </c>
      <c r="P107" s="1"/>
    </row>
    <row r="108" spans="1:16" x14ac:dyDescent="0.2">
      <c r="A108" s="13" t="s">
        <v>104</v>
      </c>
      <c r="B108" s="17">
        <f t="shared" si="21"/>
        <v>47969</v>
      </c>
      <c r="C108" s="5">
        <v>170</v>
      </c>
      <c r="D108" s="6">
        <f t="shared" si="15"/>
        <v>15834.07</v>
      </c>
      <c r="E108" s="6">
        <f t="shared" si="16"/>
        <v>0.64535013888888881</v>
      </c>
      <c r="F108" s="6">
        <f>SUM($D$8:D108)</f>
        <v>741616.94999999972</v>
      </c>
      <c r="G108" s="6">
        <f t="shared" si="11"/>
        <v>84165.93</v>
      </c>
      <c r="H108" s="23">
        <f t="shared" si="12"/>
        <v>-0.14165929999999999</v>
      </c>
      <c r="I108" s="31">
        <f t="shared" si="13"/>
        <v>1.0362647808000001</v>
      </c>
      <c r="J108" s="16">
        <f t="shared" si="14"/>
        <v>77.10978198430297</v>
      </c>
      <c r="K108" s="24" t="s">
        <v>104</v>
      </c>
      <c r="L108" s="25">
        <f t="shared" si="17"/>
        <v>49096</v>
      </c>
      <c r="M108" s="26">
        <f t="shared" si="18"/>
        <v>800</v>
      </c>
      <c r="N108" s="27">
        <f t="shared" si="19"/>
        <v>-2789.0947224105726</v>
      </c>
      <c r="O108" s="27">
        <f t="shared" si="20"/>
        <v>-4.6484912040176214</v>
      </c>
      <c r="P108" s="1"/>
    </row>
    <row r="109" spans="1:16" x14ac:dyDescent="0.2">
      <c r="A109" s="13" t="s">
        <v>105</v>
      </c>
      <c r="B109" s="17">
        <f t="shared" si="21"/>
        <v>48000</v>
      </c>
      <c r="C109" s="5">
        <v>170</v>
      </c>
      <c r="D109" s="6">
        <f t="shared" si="15"/>
        <v>16004.07</v>
      </c>
      <c r="E109" s="6">
        <f t="shared" si="16"/>
        <v>0.77867016666666655</v>
      </c>
      <c r="F109" s="6">
        <f>SUM($D$8:D109)</f>
        <v>757621.01999999967</v>
      </c>
      <c r="G109" s="6">
        <f t="shared" si="11"/>
        <v>83995.93</v>
      </c>
      <c r="H109" s="23">
        <f t="shared" si="12"/>
        <v>-0.13995929999999998</v>
      </c>
      <c r="I109" s="31">
        <f t="shared" si="13"/>
        <v>1.0358295808</v>
      </c>
      <c r="J109" s="16">
        <f t="shared" si="14"/>
        <v>78.523591736385825</v>
      </c>
      <c r="K109" s="24" t="s">
        <v>105</v>
      </c>
      <c r="L109" s="25">
        <f t="shared" si="17"/>
        <v>49126</v>
      </c>
      <c r="M109" s="26">
        <f t="shared" si="18"/>
        <v>800</v>
      </c>
      <c r="N109" s="27">
        <f t="shared" si="19"/>
        <v>-1993.7432136145901</v>
      </c>
      <c r="O109" s="27">
        <f t="shared" si="20"/>
        <v>-3.3229053560243167</v>
      </c>
      <c r="P109" s="1"/>
    </row>
    <row r="110" spans="1:16" x14ac:dyDescent="0.2">
      <c r="A110" s="13" t="s">
        <v>106</v>
      </c>
      <c r="B110" s="17">
        <f t="shared" si="21"/>
        <v>48030</v>
      </c>
      <c r="C110" s="5">
        <v>170</v>
      </c>
      <c r="D110" s="6">
        <f t="shared" si="15"/>
        <v>16174.07</v>
      </c>
      <c r="E110" s="6">
        <f t="shared" si="16"/>
        <v>0.91340686111111102</v>
      </c>
      <c r="F110" s="6">
        <f>SUM($D$8:D110)</f>
        <v>773795.08999999962</v>
      </c>
      <c r="G110" s="6">
        <f t="shared" si="11"/>
        <v>83825.929999999993</v>
      </c>
      <c r="H110" s="23">
        <f t="shared" si="12"/>
        <v>-0.1382593</v>
      </c>
      <c r="I110" s="31">
        <f t="shared" si="13"/>
        <v>1.0353943807999999</v>
      </c>
      <c r="J110" s="16">
        <f t="shared" si="14"/>
        <v>79.957444001932132</v>
      </c>
      <c r="K110" s="24" t="s">
        <v>106</v>
      </c>
      <c r="L110" s="25">
        <f t="shared" si="17"/>
        <v>49157</v>
      </c>
      <c r="M110" s="26">
        <f t="shared" si="18"/>
        <v>800</v>
      </c>
      <c r="N110" s="27">
        <f t="shared" si="19"/>
        <v>-1197.0661189706145</v>
      </c>
      <c r="O110" s="27">
        <f t="shared" si="20"/>
        <v>-1.9951101982843575</v>
      </c>
      <c r="P110" s="1"/>
    </row>
    <row r="111" spans="1:16" x14ac:dyDescent="0.2">
      <c r="A111" s="13" t="s">
        <v>107</v>
      </c>
      <c r="B111" s="17">
        <f t="shared" si="21"/>
        <v>48061</v>
      </c>
      <c r="C111" s="5">
        <v>170</v>
      </c>
      <c r="D111" s="6">
        <f t="shared" si="15"/>
        <v>16344.07</v>
      </c>
      <c r="E111" s="6">
        <f t="shared" si="16"/>
        <v>1.0495602222222222</v>
      </c>
      <c r="F111" s="6">
        <f>SUM($D$8:D111)</f>
        <v>790139.15999999957</v>
      </c>
      <c r="G111" s="6">
        <f t="shared" si="11"/>
        <v>83655.929999999993</v>
      </c>
      <c r="H111" s="23">
        <f t="shared" si="12"/>
        <v>-0.13655929999999999</v>
      </c>
      <c r="I111" s="31">
        <f t="shared" si="13"/>
        <v>1.0349591808</v>
      </c>
      <c r="J111" s="16">
        <f t="shared" si="14"/>
        <v>81.41145701398338</v>
      </c>
      <c r="K111" s="24" t="s">
        <v>107</v>
      </c>
      <c r="L111" s="25">
        <f t="shared" si="17"/>
        <v>49188</v>
      </c>
      <c r="M111" s="26">
        <f t="shared" si="18"/>
        <v>800</v>
      </c>
      <c r="N111" s="27">
        <f t="shared" si="19"/>
        <v>-399.06122916889888</v>
      </c>
      <c r="O111" s="27">
        <f t="shared" si="20"/>
        <v>-0.66510204861483146</v>
      </c>
      <c r="P111" s="1"/>
    </row>
    <row r="112" spans="1:16" x14ac:dyDescent="0.2">
      <c r="A112" s="13" t="s">
        <v>108</v>
      </c>
      <c r="B112" s="17">
        <f t="shared" si="21"/>
        <v>48092</v>
      </c>
      <c r="C112" s="5">
        <v>170</v>
      </c>
      <c r="D112" s="6">
        <f t="shared" si="15"/>
        <v>16514.07</v>
      </c>
      <c r="E112" s="6">
        <f t="shared" si="16"/>
        <v>1.1871302500000001</v>
      </c>
      <c r="F112" s="6">
        <f>SUM($D$8:D112)</f>
        <v>806653.22999999952</v>
      </c>
      <c r="G112" s="6">
        <f t="shared" si="11"/>
        <v>83485.929999999993</v>
      </c>
      <c r="H112" s="23">
        <f t="shared" si="12"/>
        <v>-0.13485929999999999</v>
      </c>
      <c r="I112" s="31">
        <f t="shared" si="13"/>
        <v>1.0345239808</v>
      </c>
      <c r="J112" s="16">
        <f t="shared" si="14"/>
        <v>82.885749178824966</v>
      </c>
      <c r="K112" s="24" t="s">
        <v>108</v>
      </c>
      <c r="L112" s="25">
        <f t="shared" si="17"/>
        <v>49218</v>
      </c>
      <c r="M112" s="26">
        <f t="shared" si="18"/>
        <v>399.72633121751369</v>
      </c>
      <c r="N112" s="27">
        <f t="shared" si="19"/>
        <v>-1.8762769116165146E-14</v>
      </c>
      <c r="O112" s="27">
        <f t="shared" si="20"/>
        <v>-3.1271281860275244E-17</v>
      </c>
      <c r="P112" s="1"/>
    </row>
    <row r="113" spans="1:16" x14ac:dyDescent="0.2">
      <c r="A113" s="13" t="s">
        <v>109</v>
      </c>
      <c r="B113" s="17">
        <f t="shared" si="21"/>
        <v>48122</v>
      </c>
      <c r="C113" s="5">
        <v>170</v>
      </c>
      <c r="D113" s="6">
        <f t="shared" si="15"/>
        <v>16684.07</v>
      </c>
      <c r="E113" s="6">
        <f t="shared" si="16"/>
        <v>1.3261169444444445</v>
      </c>
      <c r="F113" s="6">
        <f>SUM($D$8:D113)</f>
        <v>823337.29999999946</v>
      </c>
      <c r="G113" s="6">
        <f t="shared" si="11"/>
        <v>83315.929999999993</v>
      </c>
      <c r="H113" s="23">
        <f t="shared" si="12"/>
        <v>-0.13315929999999998</v>
      </c>
      <c r="I113" s="31">
        <f t="shared" si="13"/>
        <v>1.0340887807999999</v>
      </c>
      <c r="J113" s="16">
        <f t="shared" si="14"/>
        <v>84.380439073871898</v>
      </c>
      <c r="K113" s="24" t="s">
        <v>109</v>
      </c>
      <c r="L113" s="25">
        <f t="shared" si="17"/>
        <v>49249</v>
      </c>
      <c r="M113" s="26">
        <f t="shared" si="18"/>
        <v>1.8794040398025421E-14</v>
      </c>
      <c r="N113" s="27">
        <f t="shared" si="19"/>
        <v>0</v>
      </c>
      <c r="O113" s="27">
        <f t="shared" si="20"/>
        <v>0</v>
      </c>
      <c r="P113" s="1"/>
    </row>
    <row r="114" spans="1:16" x14ac:dyDescent="0.2">
      <c r="A114" s="13" t="s">
        <v>110</v>
      </c>
      <c r="B114" s="17">
        <f t="shared" si="21"/>
        <v>48153</v>
      </c>
      <c r="C114" s="5">
        <v>170</v>
      </c>
      <c r="D114" s="6">
        <f t="shared" si="15"/>
        <v>16854.07</v>
      </c>
      <c r="E114" s="6">
        <f t="shared" si="16"/>
        <v>1.4665203055555558</v>
      </c>
      <c r="F114" s="6">
        <f>SUM($D$8:D114)</f>
        <v>840191.36999999941</v>
      </c>
      <c r="G114" s="6">
        <f t="shared" si="11"/>
        <v>83145.929999999993</v>
      </c>
      <c r="H114" s="23">
        <f t="shared" si="12"/>
        <v>-0.1314593</v>
      </c>
      <c r="I114" s="31">
        <f t="shared" si="13"/>
        <v>1.0336535808</v>
      </c>
      <c r="J114" s="16">
        <f t="shared" si="14"/>
        <v>85.895645445610455</v>
      </c>
      <c r="K114" s="24" t="s">
        <v>110</v>
      </c>
      <c r="L114" s="25">
        <f t="shared" si="17"/>
        <v>49279</v>
      </c>
      <c r="M114" s="26">
        <f t="shared" si="18"/>
        <v>0</v>
      </c>
      <c r="N114" s="27">
        <f t="shared" si="19"/>
        <v>0</v>
      </c>
      <c r="O114" s="27">
        <f t="shared" si="20"/>
        <v>0</v>
      </c>
      <c r="P114" s="1"/>
    </row>
    <row r="115" spans="1:16" x14ac:dyDescent="0.2">
      <c r="A115" s="13" t="s">
        <v>111</v>
      </c>
      <c r="B115" s="17">
        <f t="shared" si="21"/>
        <v>48183</v>
      </c>
      <c r="C115" s="5">
        <v>170</v>
      </c>
      <c r="D115" s="6">
        <f t="shared" si="15"/>
        <v>17024.07</v>
      </c>
      <c r="E115" s="6">
        <f t="shared" si="16"/>
        <v>1.6083403333333337</v>
      </c>
      <c r="F115" s="6">
        <f>SUM($D$8:D115)</f>
        <v>857215.43999999936</v>
      </c>
      <c r="G115" s="6">
        <f t="shared" si="11"/>
        <v>82975.929999999993</v>
      </c>
      <c r="H115" s="23">
        <f t="shared" si="12"/>
        <v>-0.12975929999999999</v>
      </c>
      <c r="I115" s="31">
        <f t="shared" si="13"/>
        <v>1.0332183807999999</v>
      </c>
      <c r="J115" s="16">
        <f t="shared" si="14"/>
        <v>87.431487207598053</v>
      </c>
      <c r="K115" s="24" t="s">
        <v>111</v>
      </c>
      <c r="L115" s="25">
        <f t="shared" si="17"/>
        <v>49310</v>
      </c>
      <c r="M115" s="26">
        <f t="shared" si="18"/>
        <v>0</v>
      </c>
      <c r="N115" s="27">
        <f t="shared" si="19"/>
        <v>0</v>
      </c>
      <c r="O115" s="27">
        <f t="shared" si="20"/>
        <v>0</v>
      </c>
      <c r="P115" s="1"/>
    </row>
    <row r="116" spans="1:16" x14ac:dyDescent="0.2">
      <c r="A116" s="13" t="s">
        <v>112</v>
      </c>
      <c r="B116" s="17">
        <f t="shared" si="21"/>
        <v>48214</v>
      </c>
      <c r="C116" s="5">
        <v>170</v>
      </c>
      <c r="D116" s="6">
        <f t="shared" si="15"/>
        <v>17195.25</v>
      </c>
      <c r="E116" s="6">
        <f t="shared" si="16"/>
        <v>0.14324652777777777</v>
      </c>
      <c r="F116" s="6">
        <f>SUM($D$8:D116)</f>
        <v>874410.68999999936</v>
      </c>
      <c r="G116" s="6">
        <f t="shared" si="11"/>
        <v>82804.75</v>
      </c>
      <c r="H116" s="23">
        <f t="shared" si="12"/>
        <v>-0.12804749999999998</v>
      </c>
      <c r="I116" s="31">
        <f t="shared" si="13"/>
        <v>1.0327801599999999</v>
      </c>
      <c r="J116" s="16">
        <f t="shared" si="14"/>
        <v>88.990108074600101</v>
      </c>
      <c r="K116" s="24" t="s">
        <v>112</v>
      </c>
      <c r="L116" s="25">
        <f t="shared" si="17"/>
        <v>49341</v>
      </c>
      <c r="M116" s="26">
        <f t="shared" si="18"/>
        <v>0</v>
      </c>
      <c r="N116" s="27">
        <f t="shared" si="19"/>
        <v>0</v>
      </c>
      <c r="O116" s="27">
        <f t="shared" si="20"/>
        <v>0</v>
      </c>
      <c r="P116" s="1"/>
    </row>
    <row r="117" spans="1:16" x14ac:dyDescent="0.2">
      <c r="A117" s="13" t="s">
        <v>113</v>
      </c>
      <c r="B117" s="17">
        <f t="shared" si="21"/>
        <v>48245</v>
      </c>
      <c r="C117" s="5">
        <v>170</v>
      </c>
      <c r="D117" s="6">
        <f t="shared" si="15"/>
        <v>17365.25</v>
      </c>
      <c r="E117" s="6">
        <f t="shared" si="16"/>
        <v>0.28790972222222222</v>
      </c>
      <c r="F117" s="6">
        <f>SUM($D$8:D117)</f>
        <v>891775.93999999936</v>
      </c>
      <c r="G117" s="6">
        <f t="shared" si="11"/>
        <v>82634.75</v>
      </c>
      <c r="H117" s="23">
        <f t="shared" si="12"/>
        <v>-0.1263475</v>
      </c>
      <c r="I117" s="31">
        <f t="shared" si="13"/>
        <v>1.0323449600000001</v>
      </c>
      <c r="J117" s="16">
        <f t="shared" si="14"/>
        <v>90.567708645602906</v>
      </c>
      <c r="K117" s="24" t="s">
        <v>113</v>
      </c>
      <c r="L117" s="25">
        <f t="shared" si="17"/>
        <v>49369</v>
      </c>
      <c r="M117" s="26">
        <f t="shared" si="18"/>
        <v>0</v>
      </c>
      <c r="N117" s="27">
        <f t="shared" si="19"/>
        <v>0</v>
      </c>
      <c r="O117" s="27">
        <f t="shared" si="20"/>
        <v>0</v>
      </c>
      <c r="P117" s="1"/>
    </row>
    <row r="118" spans="1:16" x14ac:dyDescent="0.2">
      <c r="A118" s="13" t="s">
        <v>114</v>
      </c>
      <c r="B118" s="17">
        <f t="shared" si="21"/>
        <v>48274</v>
      </c>
      <c r="C118" s="5">
        <v>170</v>
      </c>
      <c r="D118" s="6">
        <f t="shared" si="15"/>
        <v>17535.25</v>
      </c>
      <c r="E118" s="6">
        <f t="shared" si="16"/>
        <v>0.43398958333333332</v>
      </c>
      <c r="F118" s="6">
        <f>SUM($D$8:D118)</f>
        <v>909311.18999999936</v>
      </c>
      <c r="G118" s="6">
        <f t="shared" si="11"/>
        <v>82464.75</v>
      </c>
      <c r="H118" s="23">
        <f t="shared" si="12"/>
        <v>-0.12464749999999999</v>
      </c>
      <c r="I118" s="31">
        <f t="shared" si="13"/>
        <v>1.03190976</v>
      </c>
      <c r="J118" s="16">
        <f t="shared" si="14"/>
        <v>92.166303278533988</v>
      </c>
      <c r="K118" s="24" t="s">
        <v>114</v>
      </c>
      <c r="L118" s="25">
        <f t="shared" si="17"/>
        <v>49400</v>
      </c>
      <c r="M118" s="26">
        <f t="shared" si="18"/>
        <v>0</v>
      </c>
      <c r="N118" s="27">
        <f t="shared" si="19"/>
        <v>0</v>
      </c>
      <c r="O118" s="27">
        <f t="shared" si="20"/>
        <v>0</v>
      </c>
      <c r="P118" s="1"/>
    </row>
    <row r="119" spans="1:16" x14ac:dyDescent="0.2">
      <c r="A119" s="13" t="s">
        <v>115</v>
      </c>
      <c r="B119" s="17">
        <f t="shared" si="21"/>
        <v>48305</v>
      </c>
      <c r="C119" s="5">
        <v>170</v>
      </c>
      <c r="D119" s="6">
        <f t="shared" si="15"/>
        <v>17705.25</v>
      </c>
      <c r="E119" s="6">
        <f t="shared" si="16"/>
        <v>0.58148611111111104</v>
      </c>
      <c r="F119" s="6">
        <f>SUM($D$8:D119)</f>
        <v>927016.43999999936</v>
      </c>
      <c r="G119" s="6">
        <f t="shared" si="11"/>
        <v>82294.75</v>
      </c>
      <c r="H119" s="23">
        <f t="shared" si="12"/>
        <v>-0.12294749999999999</v>
      </c>
      <c r="I119" s="31">
        <f t="shared" si="13"/>
        <v>1.0314745599999999</v>
      </c>
      <c r="J119" s="16">
        <f t="shared" si="14"/>
        <v>93.786011538699711</v>
      </c>
      <c r="K119" s="24" t="s">
        <v>115</v>
      </c>
      <c r="L119" s="25">
        <f t="shared" si="17"/>
        <v>49430</v>
      </c>
      <c r="M119" s="26">
        <f t="shared" si="18"/>
        <v>0</v>
      </c>
      <c r="N119" s="27">
        <f t="shared" si="19"/>
        <v>0</v>
      </c>
      <c r="O119" s="27">
        <f t="shared" si="20"/>
        <v>0</v>
      </c>
      <c r="P119" s="1"/>
    </row>
    <row r="120" spans="1:16" x14ac:dyDescent="0.2">
      <c r="A120" s="13" t="s">
        <v>116</v>
      </c>
      <c r="B120" s="17">
        <f t="shared" si="21"/>
        <v>48335</v>
      </c>
      <c r="C120" s="5">
        <v>170</v>
      </c>
      <c r="D120" s="6">
        <f t="shared" si="15"/>
        <v>17875.25</v>
      </c>
      <c r="E120" s="6">
        <f t="shared" si="16"/>
        <v>0.73039930555555543</v>
      </c>
      <c r="F120" s="6">
        <f>SUM($D$8:D120)</f>
        <v>944891.68999999936</v>
      </c>
      <c r="G120" s="6">
        <f t="shared" si="11"/>
        <v>82124.75</v>
      </c>
      <c r="H120" s="23">
        <f t="shared" si="12"/>
        <v>-0.12124749999999998</v>
      </c>
      <c r="I120" s="31">
        <f t="shared" si="13"/>
        <v>1.0310393600000001</v>
      </c>
      <c r="J120" s="16">
        <f t="shared" si="14"/>
        <v>95.426953149412498</v>
      </c>
      <c r="K120" s="24" t="s">
        <v>116</v>
      </c>
      <c r="L120" s="25">
        <f t="shared" si="17"/>
        <v>49461</v>
      </c>
      <c r="M120" s="26">
        <f t="shared" si="18"/>
        <v>0</v>
      </c>
      <c r="N120" s="27">
        <f t="shared" si="19"/>
        <v>0</v>
      </c>
      <c r="O120" s="27">
        <f t="shared" si="20"/>
        <v>0</v>
      </c>
      <c r="P120" s="1"/>
    </row>
    <row r="121" spans="1:16" x14ac:dyDescent="0.2">
      <c r="A121" s="13" t="s">
        <v>117</v>
      </c>
      <c r="B121" s="17">
        <f t="shared" si="21"/>
        <v>48366</v>
      </c>
      <c r="C121" s="5">
        <v>170</v>
      </c>
      <c r="D121" s="6">
        <f t="shared" si="15"/>
        <v>18045.25</v>
      </c>
      <c r="E121" s="6">
        <f t="shared" si="16"/>
        <v>0.88072916666666656</v>
      </c>
      <c r="F121" s="6">
        <f>SUM($D$8:D121)</f>
        <v>962936.93999999936</v>
      </c>
      <c r="G121" s="6">
        <f t="shared" si="11"/>
        <v>81954.75</v>
      </c>
      <c r="H121" s="23">
        <f t="shared" si="12"/>
        <v>-0.1195475</v>
      </c>
      <c r="I121" s="31">
        <f t="shared" si="13"/>
        <v>1.03060416</v>
      </c>
      <c r="J121" s="16">
        <f t="shared" si="14"/>
        <v>97.089247990387094</v>
      </c>
      <c r="K121" s="24" t="s">
        <v>117</v>
      </c>
      <c r="L121" s="25">
        <f t="shared" si="17"/>
        <v>49491</v>
      </c>
      <c r="M121" s="26">
        <f t="shared" si="18"/>
        <v>0</v>
      </c>
      <c r="N121" s="27">
        <f t="shared" si="19"/>
        <v>0</v>
      </c>
      <c r="O121" s="27">
        <f t="shared" si="20"/>
        <v>0</v>
      </c>
      <c r="P121" s="1"/>
    </row>
    <row r="122" spans="1:16" x14ac:dyDescent="0.2">
      <c r="A122" s="13" t="s">
        <v>118</v>
      </c>
      <c r="B122" s="17">
        <f t="shared" si="21"/>
        <v>48396</v>
      </c>
      <c r="C122" s="5">
        <v>170</v>
      </c>
      <c r="D122" s="6">
        <f t="shared" si="15"/>
        <v>18215.25</v>
      </c>
      <c r="E122" s="6">
        <f t="shared" si="16"/>
        <v>1.0324756944444444</v>
      </c>
      <c r="F122" s="6">
        <f>SUM($D$8:D122)</f>
        <v>981152.18999999936</v>
      </c>
      <c r="G122" s="6">
        <f t="shared" si="11"/>
        <v>81784.75</v>
      </c>
      <c r="H122" s="23">
        <f t="shared" si="12"/>
        <v>-0.11784749999999999</v>
      </c>
      <c r="I122" s="31">
        <f t="shared" si="13"/>
        <v>1.0301689599999999</v>
      </c>
      <c r="J122" s="16">
        <f t="shared" si="14"/>
        <v>98.773016096211038</v>
      </c>
      <c r="K122" s="24" t="s">
        <v>118</v>
      </c>
      <c r="L122" s="25">
        <f t="shared" si="17"/>
        <v>49522</v>
      </c>
      <c r="M122" s="26">
        <f t="shared" si="18"/>
        <v>0</v>
      </c>
      <c r="N122" s="27">
        <f t="shared" si="19"/>
        <v>0</v>
      </c>
      <c r="O122" s="27">
        <f t="shared" si="20"/>
        <v>0</v>
      </c>
      <c r="P122" s="1"/>
    </row>
    <row r="123" spans="1:16" x14ac:dyDescent="0.2">
      <c r="A123" s="13" t="s">
        <v>119</v>
      </c>
      <c r="B123" s="17">
        <f t="shared" si="21"/>
        <v>48427</v>
      </c>
      <c r="C123" s="5">
        <v>170</v>
      </c>
      <c r="D123" s="6">
        <f t="shared" si="15"/>
        <v>18385.25</v>
      </c>
      <c r="E123" s="6">
        <f t="shared" si="16"/>
        <v>1.1856388888888889</v>
      </c>
      <c r="F123" s="6">
        <f>SUM($D$8:D123)</f>
        <v>999537.43999999936</v>
      </c>
      <c r="G123" s="6">
        <f t="shared" si="11"/>
        <v>81614.75</v>
      </c>
      <c r="H123" s="23">
        <f t="shared" si="12"/>
        <v>-0.11614749999999999</v>
      </c>
      <c r="I123" s="31">
        <f t="shared" si="13"/>
        <v>1.0297337600000001</v>
      </c>
      <c r="J123" s="16">
        <f t="shared" si="14"/>
        <v>100.47837765489128</v>
      </c>
      <c r="K123" s="24" t="s">
        <v>119</v>
      </c>
      <c r="L123" s="25">
        <f t="shared" si="17"/>
        <v>49553</v>
      </c>
      <c r="M123" s="26">
        <f t="shared" si="18"/>
        <v>0</v>
      </c>
      <c r="N123" s="27">
        <f t="shared" si="19"/>
        <v>0</v>
      </c>
      <c r="O123" s="27">
        <f t="shared" si="20"/>
        <v>0</v>
      </c>
      <c r="P123" s="1"/>
    </row>
    <row r="124" spans="1:16" x14ac:dyDescent="0.2">
      <c r="A124" s="13" t="s">
        <v>120</v>
      </c>
      <c r="B124" s="17">
        <f t="shared" si="21"/>
        <v>48458</v>
      </c>
      <c r="C124" s="5">
        <v>170</v>
      </c>
      <c r="D124" s="6">
        <f t="shared" si="15"/>
        <v>18555.25</v>
      </c>
      <c r="E124" s="6">
        <f t="shared" si="16"/>
        <v>1.3402187500000002</v>
      </c>
      <c r="F124" s="6">
        <f>SUM($D$8:D124)</f>
        <v>1018092.6899999994</v>
      </c>
      <c r="G124" s="6">
        <f t="shared" si="11"/>
        <v>81444.75</v>
      </c>
      <c r="H124" s="23">
        <f t="shared" si="12"/>
        <v>-0.11444749999999998</v>
      </c>
      <c r="I124" s="31">
        <f t="shared" si="13"/>
        <v>1.02929856</v>
      </c>
      <c r="J124" s="16">
        <f t="shared" si="14"/>
        <v>102.20545300647967</v>
      </c>
      <c r="K124" s="24" t="s">
        <v>120</v>
      </c>
      <c r="L124" s="25">
        <f t="shared" si="17"/>
        <v>49583</v>
      </c>
      <c r="M124" s="26">
        <f t="shared" si="18"/>
        <v>0</v>
      </c>
      <c r="N124" s="27">
        <f t="shared" si="19"/>
        <v>0</v>
      </c>
      <c r="O124" s="27">
        <f t="shared" si="20"/>
        <v>0</v>
      </c>
      <c r="P124" s="1"/>
    </row>
    <row r="125" spans="1:16" x14ac:dyDescent="0.2">
      <c r="A125" s="13" t="s">
        <v>121</v>
      </c>
      <c r="B125" s="17">
        <f t="shared" si="21"/>
        <v>48488</v>
      </c>
      <c r="C125" s="5">
        <v>170</v>
      </c>
      <c r="D125" s="6">
        <f t="shared" si="15"/>
        <v>18725.25</v>
      </c>
      <c r="E125" s="6">
        <f t="shared" si="16"/>
        <v>1.4962152777777782</v>
      </c>
      <c r="F125" s="6">
        <f>SUM($D$8:D125)</f>
        <v>1036817.9399999994</v>
      </c>
      <c r="G125" s="6">
        <f t="shared" si="11"/>
        <v>81274.75</v>
      </c>
      <c r="H125" s="23">
        <f t="shared" si="12"/>
        <v>-0.1127475</v>
      </c>
      <c r="I125" s="31">
        <f t="shared" si="13"/>
        <v>1.0288633599999999</v>
      </c>
      <c r="J125" s="16">
        <f t="shared" si="14"/>
        <v>103.95436264177961</v>
      </c>
      <c r="K125" s="24" t="s">
        <v>121</v>
      </c>
      <c r="L125" s="25">
        <f t="shared" si="17"/>
        <v>49614</v>
      </c>
      <c r="M125" s="26">
        <f t="shared" si="18"/>
        <v>0</v>
      </c>
      <c r="N125" s="27">
        <f t="shared" si="19"/>
        <v>0</v>
      </c>
      <c r="O125" s="27">
        <f t="shared" si="20"/>
        <v>0</v>
      </c>
      <c r="P125" s="1"/>
    </row>
    <row r="126" spans="1:16" x14ac:dyDescent="0.2">
      <c r="A126" s="13" t="s">
        <v>122</v>
      </c>
      <c r="B126" s="17">
        <f t="shared" si="21"/>
        <v>48519</v>
      </c>
      <c r="C126" s="5">
        <v>170</v>
      </c>
      <c r="D126" s="6">
        <f t="shared" si="15"/>
        <v>18895.25</v>
      </c>
      <c r="E126" s="6">
        <f t="shared" si="16"/>
        <v>1.6536284722222228</v>
      </c>
      <c r="F126" s="6">
        <f>SUM($D$8:D126)</f>
        <v>1055713.1899999995</v>
      </c>
      <c r="G126" s="6">
        <f t="shared" si="11"/>
        <v>81104.75</v>
      </c>
      <c r="H126" s="23">
        <f t="shared" si="12"/>
        <v>-0.11104749999999999</v>
      </c>
      <c r="I126" s="31">
        <f t="shared" si="13"/>
        <v>1.02842816</v>
      </c>
      <c r="J126" s="16">
        <f t="shared" si="14"/>
        <v>105.72522720113626</v>
      </c>
      <c r="K126" s="24" t="s">
        <v>122</v>
      </c>
      <c r="L126" s="25">
        <f t="shared" si="17"/>
        <v>49644</v>
      </c>
      <c r="M126" s="26">
        <f t="shared" si="18"/>
        <v>0</v>
      </c>
      <c r="N126" s="27">
        <f t="shared" si="19"/>
        <v>0</v>
      </c>
      <c r="O126" s="27">
        <f t="shared" si="20"/>
        <v>0</v>
      </c>
      <c r="P126" s="1"/>
    </row>
    <row r="127" spans="1:16" x14ac:dyDescent="0.2">
      <c r="A127" s="13" t="s">
        <v>123</v>
      </c>
      <c r="B127" s="17">
        <f t="shared" si="21"/>
        <v>48549</v>
      </c>
      <c r="C127" s="5">
        <v>170</v>
      </c>
      <c r="D127" s="6">
        <f t="shared" si="15"/>
        <v>19065.25</v>
      </c>
      <c r="E127" s="6">
        <f t="shared" si="16"/>
        <v>1.8124583333333339</v>
      </c>
      <c r="F127" s="6">
        <f>SUM($D$8:D127)</f>
        <v>1074778.4399999995</v>
      </c>
      <c r="G127" s="6">
        <f t="shared" si="11"/>
        <v>80934.75</v>
      </c>
      <c r="H127" s="23">
        <f t="shared" si="12"/>
        <v>-0.10934749999999999</v>
      </c>
      <c r="I127" s="31">
        <f t="shared" si="13"/>
        <v>1.02799296</v>
      </c>
      <c r="J127" s="16">
        <f t="shared" si="14"/>
        <v>107.51816747331263</v>
      </c>
      <c r="K127" s="24" t="s">
        <v>123</v>
      </c>
      <c r="L127" s="25">
        <f t="shared" si="17"/>
        <v>49675</v>
      </c>
      <c r="M127" s="26">
        <f t="shared" si="18"/>
        <v>0</v>
      </c>
      <c r="N127" s="27">
        <f t="shared" si="19"/>
        <v>0</v>
      </c>
      <c r="O127" s="27">
        <f t="shared" si="20"/>
        <v>0</v>
      </c>
      <c r="P127" s="1"/>
    </row>
    <row r="128" spans="1:16" x14ac:dyDescent="0.2">
      <c r="A128" s="13" t="s">
        <v>124</v>
      </c>
      <c r="B128" s="17">
        <f t="shared" si="21"/>
        <v>48580</v>
      </c>
      <c r="C128" s="5">
        <v>170</v>
      </c>
      <c r="D128" s="6">
        <f t="shared" si="15"/>
        <v>19236.580000000002</v>
      </c>
      <c r="E128" s="6">
        <f t="shared" si="16"/>
        <v>0.16025761111111114</v>
      </c>
      <c r="F128" s="6">
        <f>SUM($D$8:D128)</f>
        <v>1094015.0199999996</v>
      </c>
      <c r="G128" s="6">
        <f t="shared" si="11"/>
        <v>80763.42</v>
      </c>
      <c r="H128" s="23">
        <f t="shared" si="12"/>
        <v>-0.10763419999999996</v>
      </c>
      <c r="I128" s="31">
        <f t="shared" si="13"/>
        <v>1.0275543551999999</v>
      </c>
      <c r="J128" s="16">
        <f t="shared" si="14"/>
        <v>109.33621211188238</v>
      </c>
      <c r="K128" s="24" t="s">
        <v>124</v>
      </c>
      <c r="L128" s="25">
        <f t="shared" si="17"/>
        <v>49706</v>
      </c>
      <c r="M128" s="26">
        <f t="shared" si="18"/>
        <v>0</v>
      </c>
      <c r="N128" s="27">
        <f t="shared" si="19"/>
        <v>0</v>
      </c>
      <c r="O128" s="27">
        <f t="shared" si="20"/>
        <v>0</v>
      </c>
      <c r="P128" s="1"/>
    </row>
    <row r="129" spans="1:15" s="1" customFormat="1" x14ac:dyDescent="0.2">
      <c r="A129" s="13" t="s">
        <v>125</v>
      </c>
      <c r="B129" s="17">
        <f t="shared" si="21"/>
        <v>48611</v>
      </c>
      <c r="C129" s="5">
        <v>170</v>
      </c>
      <c r="D129" s="6">
        <f t="shared" si="15"/>
        <v>19406.580000000002</v>
      </c>
      <c r="E129" s="6">
        <f t="shared" si="16"/>
        <v>0.32193188888888891</v>
      </c>
      <c r="F129" s="6">
        <f>SUM($D$8:D129)</f>
        <v>1113421.5999999996</v>
      </c>
      <c r="G129" s="6">
        <f t="shared" si="11"/>
        <v>80593.42</v>
      </c>
      <c r="H129" s="23">
        <f t="shared" si="12"/>
        <v>-0.10593419999999998</v>
      </c>
      <c r="I129" s="31">
        <f t="shared" si="13"/>
        <v>1.0271191552000001</v>
      </c>
      <c r="J129" s="16">
        <f t="shared" si="14"/>
        <v>111.17382521458063</v>
      </c>
      <c r="K129" s="24" t="s">
        <v>125</v>
      </c>
      <c r="L129" s="25">
        <f t="shared" si="17"/>
        <v>49735</v>
      </c>
      <c r="M129" s="26">
        <f t="shared" si="18"/>
        <v>0</v>
      </c>
      <c r="N129" s="27">
        <f t="shared" si="19"/>
        <v>0</v>
      </c>
      <c r="O129" s="27">
        <f t="shared" si="20"/>
        <v>0</v>
      </c>
    </row>
    <row r="130" spans="1:15" s="1" customFormat="1" x14ac:dyDescent="0.2">
      <c r="A130" s="13" t="s">
        <v>126</v>
      </c>
      <c r="B130" s="17">
        <f t="shared" si="21"/>
        <v>48639</v>
      </c>
      <c r="C130" s="5">
        <v>170</v>
      </c>
      <c r="D130" s="6">
        <f t="shared" si="15"/>
        <v>19576.580000000002</v>
      </c>
      <c r="E130" s="6">
        <f t="shared" si="16"/>
        <v>0.48502283333333335</v>
      </c>
      <c r="F130" s="6">
        <f>SUM($D$8:D130)</f>
        <v>1132998.1799999997</v>
      </c>
      <c r="G130" s="6">
        <f t="shared" si="11"/>
        <v>80423.42</v>
      </c>
      <c r="H130" s="23">
        <f t="shared" si="12"/>
        <v>-0.10423419999999997</v>
      </c>
      <c r="I130" s="31">
        <f t="shared" si="13"/>
        <v>1.0266839552</v>
      </c>
      <c r="J130" s="16">
        <f t="shared" si="14"/>
        <v>113.03387839184084</v>
      </c>
      <c r="K130" s="24" t="s">
        <v>126</v>
      </c>
      <c r="L130" s="25">
        <f t="shared" si="17"/>
        <v>49766</v>
      </c>
      <c r="M130" s="26">
        <f t="shared" si="18"/>
        <v>0</v>
      </c>
      <c r="N130" s="27">
        <f t="shared" si="19"/>
        <v>0</v>
      </c>
      <c r="O130" s="27">
        <f t="shared" si="20"/>
        <v>0</v>
      </c>
    </row>
    <row r="131" spans="1:15" s="1" customFormat="1" x14ac:dyDescent="0.2">
      <c r="A131" s="13" t="s">
        <v>127</v>
      </c>
      <c r="B131" s="17">
        <f t="shared" si="21"/>
        <v>48670</v>
      </c>
      <c r="C131" s="5">
        <v>170</v>
      </c>
      <c r="D131" s="6">
        <f t="shared" si="15"/>
        <v>19746.580000000002</v>
      </c>
      <c r="E131" s="6">
        <f t="shared" si="16"/>
        <v>0.64953044444444441</v>
      </c>
      <c r="F131" s="6">
        <f>SUM($D$8:D131)</f>
        <v>1152744.7599999998</v>
      </c>
      <c r="G131" s="6">
        <f t="shared" si="11"/>
        <v>80253.42</v>
      </c>
      <c r="H131" s="23">
        <f t="shared" si="12"/>
        <v>-0.10253419999999996</v>
      </c>
      <c r="I131" s="31">
        <f t="shared" si="13"/>
        <v>1.0262487551999999</v>
      </c>
      <c r="J131" s="16">
        <f t="shared" si="14"/>
        <v>114.9164930191362</v>
      </c>
      <c r="K131" s="24" t="s">
        <v>127</v>
      </c>
      <c r="L131" s="25">
        <f t="shared" si="17"/>
        <v>49796</v>
      </c>
      <c r="M131" s="26">
        <f t="shared" si="18"/>
        <v>0</v>
      </c>
      <c r="N131" s="27">
        <f t="shared" si="19"/>
        <v>0</v>
      </c>
      <c r="O131" s="27">
        <f t="shared" si="20"/>
        <v>0</v>
      </c>
    </row>
    <row r="132" spans="1:15" s="1" customFormat="1" x14ac:dyDescent="0.2">
      <c r="A132" s="13" t="s">
        <v>128</v>
      </c>
      <c r="B132" s="17">
        <f t="shared" si="21"/>
        <v>48700</v>
      </c>
      <c r="C132" s="5">
        <v>170</v>
      </c>
      <c r="D132" s="6">
        <f t="shared" si="15"/>
        <v>19916.580000000002</v>
      </c>
      <c r="E132" s="6">
        <f t="shared" si="16"/>
        <v>0.81545472222222215</v>
      </c>
      <c r="F132" s="6">
        <f>SUM($D$8:D132)</f>
        <v>1172661.3399999999</v>
      </c>
      <c r="G132" s="6">
        <f t="shared" si="11"/>
        <v>80083.42</v>
      </c>
      <c r="H132" s="23">
        <f t="shared" si="12"/>
        <v>-0.10083419999999998</v>
      </c>
      <c r="I132" s="31">
        <f t="shared" si="13"/>
        <v>1.0258135552000001</v>
      </c>
      <c r="J132" s="16">
        <f t="shared" si="14"/>
        <v>116.82179061610466</v>
      </c>
      <c r="K132" s="24" t="s">
        <v>128</v>
      </c>
      <c r="L132" s="25">
        <f t="shared" si="17"/>
        <v>49827</v>
      </c>
      <c r="M132" s="26">
        <f t="shared" si="18"/>
        <v>0</v>
      </c>
      <c r="N132" s="27">
        <f t="shared" si="19"/>
        <v>0</v>
      </c>
      <c r="O132" s="27">
        <f t="shared" si="20"/>
        <v>0</v>
      </c>
    </row>
    <row r="133" spans="1:15" s="1" customFormat="1" x14ac:dyDescent="0.2">
      <c r="A133" s="13" t="s">
        <v>129</v>
      </c>
      <c r="B133" s="17">
        <f t="shared" si="21"/>
        <v>48731</v>
      </c>
      <c r="C133" s="5">
        <v>170</v>
      </c>
      <c r="D133" s="6">
        <f t="shared" si="15"/>
        <v>20086.580000000002</v>
      </c>
      <c r="E133" s="6">
        <f t="shared" si="16"/>
        <v>0.98279566666666662</v>
      </c>
      <c r="F133" s="6">
        <f>SUM($D$8:D133)</f>
        <v>1192747.92</v>
      </c>
      <c r="G133" s="6">
        <f t="shared" si="11"/>
        <v>79913.42</v>
      </c>
      <c r="H133" s="23">
        <f t="shared" si="12"/>
        <v>-9.9134199999999978E-2</v>
      </c>
      <c r="I133" s="31">
        <f t="shared" si="13"/>
        <v>1.0253783552</v>
      </c>
      <c r="J133" s="16">
        <f t="shared" si="14"/>
        <v>118.74989284599515</v>
      </c>
      <c r="K133" s="24" t="s">
        <v>129</v>
      </c>
      <c r="L133" s="25">
        <f t="shared" si="17"/>
        <v>49857</v>
      </c>
      <c r="M133" s="26">
        <f t="shared" si="18"/>
        <v>0</v>
      </c>
      <c r="N133" s="27">
        <f t="shared" si="19"/>
        <v>0</v>
      </c>
      <c r="O133" s="27">
        <f t="shared" si="20"/>
        <v>0</v>
      </c>
    </row>
    <row r="134" spans="1:15" s="1" customFormat="1" x14ac:dyDescent="0.2">
      <c r="A134" s="13" t="s">
        <v>130</v>
      </c>
      <c r="B134" s="17">
        <f t="shared" si="21"/>
        <v>48761</v>
      </c>
      <c r="C134" s="5">
        <v>170</v>
      </c>
      <c r="D134" s="6">
        <f t="shared" si="15"/>
        <v>20256.580000000002</v>
      </c>
      <c r="E134" s="6">
        <f t="shared" si="16"/>
        <v>1.1515532777777777</v>
      </c>
      <c r="F134" s="6">
        <f>SUM($D$8:D134)</f>
        <v>1213004.5</v>
      </c>
      <c r="G134" s="6">
        <f t="shared" si="11"/>
        <v>79743.42</v>
      </c>
      <c r="H134" s="23">
        <f t="shared" si="12"/>
        <v>-9.7434199999999971E-2</v>
      </c>
      <c r="I134" s="31">
        <f t="shared" si="13"/>
        <v>1.0249431551999999</v>
      </c>
      <c r="J134" s="16">
        <f t="shared" si="14"/>
        <v>120.70092151521743</v>
      </c>
      <c r="K134" s="24" t="s">
        <v>130</v>
      </c>
      <c r="L134" s="25">
        <f t="shared" si="17"/>
        <v>49888</v>
      </c>
      <c r="M134" s="26">
        <f t="shared" si="18"/>
        <v>0</v>
      </c>
      <c r="N134" s="27">
        <f t="shared" si="19"/>
        <v>0</v>
      </c>
      <c r="O134" s="27">
        <f t="shared" si="20"/>
        <v>0</v>
      </c>
    </row>
    <row r="135" spans="1:15" s="1" customFormat="1" x14ac:dyDescent="0.2">
      <c r="A135" s="13" t="s">
        <v>131</v>
      </c>
      <c r="B135" s="17">
        <f t="shared" si="21"/>
        <v>48792</v>
      </c>
      <c r="C135" s="5">
        <v>170</v>
      </c>
      <c r="D135" s="6">
        <f t="shared" si="15"/>
        <v>20426.580000000002</v>
      </c>
      <c r="E135" s="6">
        <f t="shared" si="16"/>
        <v>1.3217275555555557</v>
      </c>
      <c r="F135" s="6">
        <f>SUM($D$8:D135)</f>
        <v>1233431.08</v>
      </c>
      <c r="G135" s="6">
        <f t="shared" si="11"/>
        <v>79573.42</v>
      </c>
      <c r="H135" s="23">
        <f t="shared" si="12"/>
        <v>-9.5734199999999964E-2</v>
      </c>
      <c r="I135" s="31">
        <f t="shared" si="13"/>
        <v>1.0245079552</v>
      </c>
      <c r="J135" s="16">
        <f t="shared" si="14"/>
        <v>122.67499857299866</v>
      </c>
      <c r="K135" s="24" t="s">
        <v>131</v>
      </c>
      <c r="L135" s="25">
        <f t="shared" si="17"/>
        <v>49919</v>
      </c>
      <c r="M135" s="26">
        <f t="shared" si="18"/>
        <v>0</v>
      </c>
      <c r="N135" s="27">
        <f t="shared" si="19"/>
        <v>0</v>
      </c>
      <c r="O135" s="27">
        <f t="shared" si="20"/>
        <v>0</v>
      </c>
    </row>
    <row r="136" spans="1:15" s="1" customFormat="1" x14ac:dyDescent="0.2">
      <c r="A136" s="13" t="s">
        <v>132</v>
      </c>
      <c r="B136" s="17">
        <f t="shared" si="21"/>
        <v>48823</v>
      </c>
      <c r="C136" s="5">
        <v>170</v>
      </c>
      <c r="D136" s="6">
        <f t="shared" si="15"/>
        <v>20596.580000000002</v>
      </c>
      <c r="E136" s="6">
        <f t="shared" si="16"/>
        <v>1.4933185000000002</v>
      </c>
      <c r="F136" s="6">
        <f>SUM($D$8:D136)</f>
        <v>1254027.6600000001</v>
      </c>
      <c r="G136" s="6">
        <f t="shared" si="11"/>
        <v>79403.42</v>
      </c>
      <c r="H136" s="23">
        <f t="shared" si="12"/>
        <v>-9.4034199999999984E-2</v>
      </c>
      <c r="I136" s="31">
        <f t="shared" si="13"/>
        <v>1.0240727552</v>
      </c>
      <c r="J136" s="16">
        <f t="shared" si="14"/>
        <v>124.67224611114895</v>
      </c>
      <c r="K136" s="24" t="s">
        <v>132</v>
      </c>
      <c r="L136" s="25">
        <f t="shared" si="17"/>
        <v>49949</v>
      </c>
      <c r="M136" s="26">
        <f t="shared" si="18"/>
        <v>0</v>
      </c>
      <c r="N136" s="27">
        <f t="shared" si="19"/>
        <v>0</v>
      </c>
      <c r="O136" s="27">
        <f t="shared" si="20"/>
        <v>0</v>
      </c>
    </row>
    <row r="137" spans="1:15" s="1" customFormat="1" x14ac:dyDescent="0.2">
      <c r="A137" s="13" t="s">
        <v>133</v>
      </c>
      <c r="B137" s="17">
        <f t="shared" si="21"/>
        <v>48853</v>
      </c>
      <c r="C137" s="5">
        <v>170</v>
      </c>
      <c r="D137" s="6">
        <f t="shared" si="15"/>
        <v>20766.580000000002</v>
      </c>
      <c r="E137" s="6">
        <f t="shared" si="16"/>
        <v>1.6663261111111114</v>
      </c>
      <c r="F137" s="6">
        <f>SUM($D$8:D137)</f>
        <v>1274794.2400000002</v>
      </c>
      <c r="G137" s="6">
        <f t="shared" ref="G137:G191" si="22">MAX($C$2-D137,50%*$C$2)</f>
        <v>79233.42</v>
      </c>
      <c r="H137" s="23">
        <f t="shared" ref="H137:H191" si="23">D137/$C$2-$H$3</f>
        <v>-9.2334199999999977E-2</v>
      </c>
      <c r="I137" s="31">
        <f t="shared" ref="I137:I191" si="24">1-64*($M$5-0.004*$C$2)/$C$2*H137</f>
        <v>1.0236375552000001</v>
      </c>
      <c r="J137" s="16">
        <f t="shared" ref="J137:J191" si="25">(200*$M$5*I137)/(G137/750+$H$2*G137*G137/(F137+3*G137))</f>
        <v>126.69278636393953</v>
      </c>
      <c r="K137" s="24" t="s">
        <v>133</v>
      </c>
      <c r="L137" s="25">
        <f t="shared" si="17"/>
        <v>49980</v>
      </c>
      <c r="M137" s="26">
        <f t="shared" si="18"/>
        <v>0</v>
      </c>
      <c r="N137" s="27">
        <f t="shared" si="19"/>
        <v>0</v>
      </c>
      <c r="O137" s="27">
        <f t="shared" si="20"/>
        <v>0</v>
      </c>
    </row>
    <row r="138" spans="1:15" s="1" customFormat="1" x14ac:dyDescent="0.2">
      <c r="A138" s="13" t="s">
        <v>134</v>
      </c>
      <c r="B138" s="17">
        <f t="shared" si="21"/>
        <v>48884</v>
      </c>
      <c r="C138" s="5">
        <v>170</v>
      </c>
      <c r="D138" s="6">
        <f t="shared" ref="D138:D191" si="26">C138+D137+IF(MONTH(B138)=1,ROUND(E137*0.73625,2),0)</f>
        <v>20936.580000000002</v>
      </c>
      <c r="E138" s="6">
        <f t="shared" ref="E138:E191" si="27">MAX(0,IF(MONTH(B138)=1,0,E137)+(D138-C138)*$C$5*30/360+C138*$C$5*(30-DAY(B138))/360)</f>
        <v>1.8407503888888892</v>
      </c>
      <c r="F138" s="6">
        <f>SUM($D$8:D138)</f>
        <v>1295730.8200000003</v>
      </c>
      <c r="G138" s="6">
        <f t="shared" si="22"/>
        <v>79063.42</v>
      </c>
      <c r="H138" s="23">
        <f t="shared" si="23"/>
        <v>-9.063419999999997E-2</v>
      </c>
      <c r="I138" s="31">
        <f t="shared" si="24"/>
        <v>1.0232023552</v>
      </c>
      <c r="J138" s="16">
        <f t="shared" si="25"/>
        <v>128.73674170809474</v>
      </c>
      <c r="K138" s="24" t="s">
        <v>134</v>
      </c>
      <c r="L138" s="25">
        <f t="shared" ref="L138:L191" si="28">DATE(YEAR(L137),MONTH(L137)+1,1)</f>
        <v>50010</v>
      </c>
      <c r="M138" s="26">
        <f t="shared" ref="M138:M191" si="29">MIN($M$5,-N137-O137)</f>
        <v>0</v>
      </c>
      <c r="N138" s="27">
        <f t="shared" ref="N138:N191" si="30">M138+N137+O137</f>
        <v>0</v>
      </c>
      <c r="O138" s="27">
        <f t="shared" ref="O138:O191" si="31">N138*$M$6/12</f>
        <v>0</v>
      </c>
    </row>
    <row r="139" spans="1:15" s="1" customFormat="1" x14ac:dyDescent="0.2">
      <c r="A139" s="13" t="s">
        <v>135</v>
      </c>
      <c r="B139" s="17">
        <f t="shared" ref="B139:B191" si="32">DATE(YEAR(B138),MONTH(B138)+1,1)</f>
        <v>48914</v>
      </c>
      <c r="C139" s="5">
        <v>170</v>
      </c>
      <c r="D139" s="6">
        <f t="shared" si="26"/>
        <v>21106.58</v>
      </c>
      <c r="E139" s="6">
        <f t="shared" si="27"/>
        <v>2.0165913333333334</v>
      </c>
      <c r="F139" s="6">
        <f>SUM($D$8:D139)</f>
        <v>1316837.4000000004</v>
      </c>
      <c r="G139" s="6">
        <f t="shared" si="22"/>
        <v>78893.42</v>
      </c>
      <c r="H139" s="23">
        <f t="shared" si="23"/>
        <v>-8.8934199999999963E-2</v>
      </c>
      <c r="I139" s="31">
        <f t="shared" si="24"/>
        <v>1.0227671551999999</v>
      </c>
      <c r="J139" s="16">
        <f t="shared" si="25"/>
        <v>130.80423466290239</v>
      </c>
      <c r="K139" s="24" t="s">
        <v>135</v>
      </c>
      <c r="L139" s="25">
        <f t="shared" si="28"/>
        <v>50041</v>
      </c>
      <c r="M139" s="26">
        <f t="shared" si="29"/>
        <v>0</v>
      </c>
      <c r="N139" s="27">
        <f t="shared" si="30"/>
        <v>0</v>
      </c>
      <c r="O139" s="27">
        <f t="shared" si="31"/>
        <v>0</v>
      </c>
    </row>
    <row r="140" spans="1:15" s="1" customFormat="1" x14ac:dyDescent="0.2">
      <c r="A140" s="13" t="s">
        <v>136</v>
      </c>
      <c r="B140" s="17">
        <f t="shared" si="32"/>
        <v>48945</v>
      </c>
      <c r="C140" s="5">
        <v>170</v>
      </c>
      <c r="D140" s="6">
        <f t="shared" si="26"/>
        <v>21278.06</v>
      </c>
      <c r="E140" s="6">
        <f t="shared" si="27"/>
        <v>0.17726994444444447</v>
      </c>
      <c r="F140" s="6">
        <f>SUM($D$8:D140)</f>
        <v>1338115.4600000004</v>
      </c>
      <c r="G140" s="6">
        <f t="shared" si="22"/>
        <v>78721.94</v>
      </c>
      <c r="H140" s="23">
        <f t="shared" si="23"/>
        <v>-8.7219399999999975E-2</v>
      </c>
      <c r="I140" s="31">
        <f t="shared" si="24"/>
        <v>1.0223281663999999</v>
      </c>
      <c r="J140" s="16">
        <f t="shared" si="25"/>
        <v>132.89945071841791</v>
      </c>
      <c r="K140" s="24" t="s">
        <v>136</v>
      </c>
      <c r="L140" s="25">
        <f t="shared" si="28"/>
        <v>50072</v>
      </c>
      <c r="M140" s="26">
        <f t="shared" si="29"/>
        <v>0</v>
      </c>
      <c r="N140" s="27">
        <f t="shared" si="30"/>
        <v>0</v>
      </c>
      <c r="O140" s="27">
        <f t="shared" si="31"/>
        <v>0</v>
      </c>
    </row>
    <row r="141" spans="1:15" s="1" customFormat="1" x14ac:dyDescent="0.2">
      <c r="A141" s="13" t="s">
        <v>137</v>
      </c>
      <c r="B141" s="17">
        <f t="shared" si="32"/>
        <v>48976</v>
      </c>
      <c r="C141" s="5">
        <v>170</v>
      </c>
      <c r="D141" s="6">
        <f t="shared" si="26"/>
        <v>21448.06</v>
      </c>
      <c r="E141" s="6">
        <f t="shared" si="27"/>
        <v>0.35595655555555555</v>
      </c>
      <c r="F141" s="6">
        <f>SUM($D$8:D141)</f>
        <v>1359563.5200000005</v>
      </c>
      <c r="G141" s="6">
        <f t="shared" si="22"/>
        <v>78551.94</v>
      </c>
      <c r="H141" s="23">
        <f t="shared" si="23"/>
        <v>-8.5519399999999968E-2</v>
      </c>
      <c r="I141" s="31">
        <f t="shared" si="24"/>
        <v>1.0218929664</v>
      </c>
      <c r="J141" s="16">
        <f t="shared" si="25"/>
        <v>135.01457669500056</v>
      </c>
      <c r="K141" s="24" t="s">
        <v>137</v>
      </c>
      <c r="L141" s="25">
        <f t="shared" si="28"/>
        <v>50100</v>
      </c>
      <c r="M141" s="26">
        <f t="shared" si="29"/>
        <v>0</v>
      </c>
      <c r="N141" s="27">
        <f t="shared" si="30"/>
        <v>0</v>
      </c>
      <c r="O141" s="27">
        <f t="shared" si="31"/>
        <v>0</v>
      </c>
    </row>
    <row r="142" spans="1:15" s="1" customFormat="1" x14ac:dyDescent="0.2">
      <c r="A142" s="13" t="s">
        <v>138</v>
      </c>
      <c r="B142" s="17">
        <f t="shared" si="32"/>
        <v>49004</v>
      </c>
      <c r="C142" s="5">
        <v>170</v>
      </c>
      <c r="D142" s="6">
        <f t="shared" si="26"/>
        <v>21618.06</v>
      </c>
      <c r="E142" s="6">
        <f t="shared" si="27"/>
        <v>0.5360598333333334</v>
      </c>
      <c r="F142" s="6">
        <f>SUM($D$8:D142)</f>
        <v>1381181.5800000005</v>
      </c>
      <c r="G142" s="6">
        <f t="shared" si="22"/>
        <v>78381.94</v>
      </c>
      <c r="H142" s="23">
        <f t="shared" si="23"/>
        <v>-8.3819399999999988E-2</v>
      </c>
      <c r="I142" s="31">
        <f t="shared" si="24"/>
        <v>1.0214577664</v>
      </c>
      <c r="J142" s="16">
        <f t="shared" si="25"/>
        <v>137.15360999270899</v>
      </c>
      <c r="K142" s="24" t="s">
        <v>138</v>
      </c>
      <c r="L142" s="25">
        <f t="shared" si="28"/>
        <v>50131</v>
      </c>
      <c r="M142" s="26">
        <f t="shared" si="29"/>
        <v>0</v>
      </c>
      <c r="N142" s="27">
        <f t="shared" si="30"/>
        <v>0</v>
      </c>
      <c r="O142" s="27">
        <f t="shared" si="31"/>
        <v>0</v>
      </c>
    </row>
    <row r="143" spans="1:15" s="1" customFormat="1" x14ac:dyDescent="0.2">
      <c r="A143" s="13" t="s">
        <v>139</v>
      </c>
      <c r="B143" s="17">
        <f t="shared" si="32"/>
        <v>49035</v>
      </c>
      <c r="C143" s="5">
        <v>170</v>
      </c>
      <c r="D143" s="6">
        <f t="shared" si="26"/>
        <v>21788.06</v>
      </c>
      <c r="E143" s="6">
        <f t="shared" si="27"/>
        <v>0.71757977777777782</v>
      </c>
      <c r="F143" s="6">
        <f>SUM($D$8:D143)</f>
        <v>1402969.6400000006</v>
      </c>
      <c r="G143" s="6">
        <f t="shared" si="22"/>
        <v>78211.94</v>
      </c>
      <c r="H143" s="23">
        <f t="shared" si="23"/>
        <v>-8.2119399999999981E-2</v>
      </c>
      <c r="I143" s="31">
        <f t="shared" si="24"/>
        <v>1.0210225663999999</v>
      </c>
      <c r="J143" s="16">
        <f t="shared" si="25"/>
        <v>139.31667370740294</v>
      </c>
      <c r="K143" s="24" t="s">
        <v>139</v>
      </c>
      <c r="L143" s="25">
        <f t="shared" si="28"/>
        <v>50161</v>
      </c>
      <c r="M143" s="26">
        <f t="shared" si="29"/>
        <v>0</v>
      </c>
      <c r="N143" s="27">
        <f t="shared" si="30"/>
        <v>0</v>
      </c>
      <c r="O143" s="27">
        <f t="shared" si="31"/>
        <v>0</v>
      </c>
    </row>
    <row r="144" spans="1:15" s="1" customFormat="1" x14ac:dyDescent="0.2">
      <c r="A144" s="13" t="s">
        <v>140</v>
      </c>
      <c r="B144" s="17">
        <f t="shared" si="32"/>
        <v>49065</v>
      </c>
      <c r="C144" s="5">
        <v>170</v>
      </c>
      <c r="D144" s="6">
        <f t="shared" si="26"/>
        <v>21958.06</v>
      </c>
      <c r="E144" s="6">
        <f t="shared" si="27"/>
        <v>0.90051638888888885</v>
      </c>
      <c r="F144" s="6">
        <f>SUM($D$8:D144)</f>
        <v>1424927.7000000007</v>
      </c>
      <c r="G144" s="6">
        <f t="shared" si="22"/>
        <v>78041.94</v>
      </c>
      <c r="H144" s="23">
        <f t="shared" si="23"/>
        <v>-8.0419399999999974E-2</v>
      </c>
      <c r="I144" s="31">
        <f t="shared" si="24"/>
        <v>1.0205873664</v>
      </c>
      <c r="J144" s="16">
        <f t="shared" si="25"/>
        <v>141.50389107990884</v>
      </c>
      <c r="K144" s="24" t="s">
        <v>140</v>
      </c>
      <c r="L144" s="25">
        <f t="shared" si="28"/>
        <v>50192</v>
      </c>
      <c r="M144" s="26">
        <f t="shared" si="29"/>
        <v>0</v>
      </c>
      <c r="N144" s="27">
        <f t="shared" si="30"/>
        <v>0</v>
      </c>
      <c r="O144" s="27">
        <f t="shared" si="31"/>
        <v>0</v>
      </c>
    </row>
    <row r="145" spans="1:15" s="1" customFormat="1" x14ac:dyDescent="0.2">
      <c r="A145" s="13" t="s">
        <v>141</v>
      </c>
      <c r="B145" s="17">
        <f t="shared" si="32"/>
        <v>49096</v>
      </c>
      <c r="C145" s="5">
        <v>170</v>
      </c>
      <c r="D145" s="6">
        <f t="shared" si="26"/>
        <v>22128.06</v>
      </c>
      <c r="E145" s="6">
        <f t="shared" si="27"/>
        <v>1.0848696666666668</v>
      </c>
      <c r="F145" s="6">
        <f>SUM($D$8:D145)</f>
        <v>1447055.7600000007</v>
      </c>
      <c r="G145" s="6">
        <f t="shared" si="22"/>
        <v>77871.94</v>
      </c>
      <c r="H145" s="23">
        <f t="shared" si="23"/>
        <v>-7.8719399999999967E-2</v>
      </c>
      <c r="I145" s="31">
        <f t="shared" si="24"/>
        <v>1.0201521663999999</v>
      </c>
      <c r="J145" s="16">
        <f t="shared" si="25"/>
        <v>143.7153854968945</v>
      </c>
      <c r="K145" s="24" t="s">
        <v>141</v>
      </c>
      <c r="L145" s="25">
        <f t="shared" si="28"/>
        <v>50222</v>
      </c>
      <c r="M145" s="26">
        <f t="shared" si="29"/>
        <v>0</v>
      </c>
      <c r="N145" s="27">
        <f t="shared" si="30"/>
        <v>0</v>
      </c>
      <c r="O145" s="27">
        <f t="shared" si="31"/>
        <v>0</v>
      </c>
    </row>
    <row r="146" spans="1:15" s="1" customFormat="1" x14ac:dyDescent="0.2">
      <c r="A146" s="13" t="s">
        <v>142</v>
      </c>
      <c r="B146" s="17">
        <f t="shared" si="32"/>
        <v>49126</v>
      </c>
      <c r="C146" s="5">
        <v>170</v>
      </c>
      <c r="D146" s="6">
        <f t="shared" si="26"/>
        <v>22298.06</v>
      </c>
      <c r="E146" s="6">
        <f t="shared" si="27"/>
        <v>1.2706396111111113</v>
      </c>
      <c r="F146" s="6">
        <f>SUM($D$8:D146)</f>
        <v>1469353.8200000008</v>
      </c>
      <c r="G146" s="6">
        <f t="shared" si="22"/>
        <v>77701.94</v>
      </c>
      <c r="H146" s="23">
        <f t="shared" si="23"/>
        <v>-7.7019399999999988E-2</v>
      </c>
      <c r="I146" s="31">
        <f t="shared" si="24"/>
        <v>1.0197169664000001</v>
      </c>
      <c r="J146" s="16">
        <f t="shared" si="25"/>
        <v>145.95128049188125</v>
      </c>
      <c r="K146" s="24" t="s">
        <v>142</v>
      </c>
      <c r="L146" s="25">
        <f t="shared" si="28"/>
        <v>50253</v>
      </c>
      <c r="M146" s="26">
        <f t="shared" si="29"/>
        <v>0</v>
      </c>
      <c r="N146" s="27">
        <f t="shared" si="30"/>
        <v>0</v>
      </c>
      <c r="O146" s="27">
        <f t="shared" si="31"/>
        <v>0</v>
      </c>
    </row>
    <row r="147" spans="1:15" s="1" customFormat="1" x14ac:dyDescent="0.2">
      <c r="A147" s="13" t="s">
        <v>143</v>
      </c>
      <c r="B147" s="17">
        <f t="shared" si="32"/>
        <v>49157</v>
      </c>
      <c r="C147" s="5">
        <v>170</v>
      </c>
      <c r="D147" s="6">
        <f t="shared" si="26"/>
        <v>22468.06</v>
      </c>
      <c r="E147" s="6">
        <f t="shared" si="27"/>
        <v>1.4578262222222225</v>
      </c>
      <c r="F147" s="6">
        <f>SUM($D$8:D147)</f>
        <v>1491821.8800000008</v>
      </c>
      <c r="G147" s="6">
        <f t="shared" si="22"/>
        <v>77531.94</v>
      </c>
      <c r="H147" s="23">
        <f t="shared" si="23"/>
        <v>-7.5319399999999981E-2</v>
      </c>
      <c r="I147" s="31">
        <f t="shared" si="24"/>
        <v>1.0192817664</v>
      </c>
      <c r="J147" s="16">
        <f t="shared" si="25"/>
        <v>148.21169974639611</v>
      </c>
      <c r="K147" s="24" t="s">
        <v>143</v>
      </c>
      <c r="L147" s="25">
        <f t="shared" si="28"/>
        <v>50284</v>
      </c>
      <c r="M147" s="26">
        <f t="shared" si="29"/>
        <v>0</v>
      </c>
      <c r="N147" s="27">
        <f t="shared" si="30"/>
        <v>0</v>
      </c>
      <c r="O147" s="27">
        <f t="shared" si="31"/>
        <v>0</v>
      </c>
    </row>
    <row r="148" spans="1:15" s="1" customFormat="1" x14ac:dyDescent="0.2">
      <c r="A148" s="13" t="s">
        <v>144</v>
      </c>
      <c r="B148" s="17">
        <f t="shared" si="32"/>
        <v>49188</v>
      </c>
      <c r="C148" s="5">
        <v>170</v>
      </c>
      <c r="D148" s="6">
        <f t="shared" si="26"/>
        <v>22638.06</v>
      </c>
      <c r="E148" s="6">
        <f t="shared" si="27"/>
        <v>1.6464295000000004</v>
      </c>
      <c r="F148" s="6">
        <f>SUM($D$8:D148)</f>
        <v>1514459.9400000009</v>
      </c>
      <c r="G148" s="6">
        <f t="shared" si="22"/>
        <v>77361.94</v>
      </c>
      <c r="H148" s="23">
        <f t="shared" si="23"/>
        <v>-7.3619399999999974E-2</v>
      </c>
      <c r="I148" s="31">
        <f t="shared" si="24"/>
        <v>1.0188465663999999</v>
      </c>
      <c r="J148" s="16">
        <f t="shared" si="25"/>
        <v>150.4967670912678</v>
      </c>
      <c r="K148" s="24" t="s">
        <v>144</v>
      </c>
      <c r="L148" s="25">
        <f t="shared" si="28"/>
        <v>50314</v>
      </c>
      <c r="M148" s="26">
        <f t="shared" si="29"/>
        <v>0</v>
      </c>
      <c r="N148" s="27">
        <f t="shared" si="30"/>
        <v>0</v>
      </c>
      <c r="O148" s="27">
        <f t="shared" si="31"/>
        <v>0</v>
      </c>
    </row>
    <row r="149" spans="1:15" s="1" customFormat="1" x14ac:dyDescent="0.2">
      <c r="A149" s="13" t="s">
        <v>145</v>
      </c>
      <c r="B149" s="17">
        <f t="shared" si="32"/>
        <v>49218</v>
      </c>
      <c r="C149" s="5">
        <v>170</v>
      </c>
      <c r="D149" s="6">
        <f t="shared" si="26"/>
        <v>22808.06</v>
      </c>
      <c r="E149" s="6">
        <f t="shared" si="27"/>
        <v>1.836449444444445</v>
      </c>
      <c r="F149" s="6">
        <f>SUM($D$8:D149)</f>
        <v>1537268.0000000009</v>
      </c>
      <c r="G149" s="6">
        <f t="shared" si="22"/>
        <v>77191.94</v>
      </c>
      <c r="H149" s="23">
        <f t="shared" si="23"/>
        <v>-7.1919399999999967E-2</v>
      </c>
      <c r="I149" s="31">
        <f t="shared" si="24"/>
        <v>1.0184113664000001</v>
      </c>
      <c r="J149" s="16">
        <f t="shared" si="25"/>
        <v>152.80660650806871</v>
      </c>
      <c r="K149" s="24" t="s">
        <v>145</v>
      </c>
      <c r="L149" s="25">
        <f t="shared" si="28"/>
        <v>50345</v>
      </c>
      <c r="M149" s="26">
        <f t="shared" si="29"/>
        <v>0</v>
      </c>
      <c r="N149" s="27">
        <f t="shared" si="30"/>
        <v>0</v>
      </c>
      <c r="O149" s="27">
        <f t="shared" si="31"/>
        <v>0</v>
      </c>
    </row>
    <row r="150" spans="1:15" s="1" customFormat="1" x14ac:dyDescent="0.2">
      <c r="A150" s="13" t="s">
        <v>146</v>
      </c>
      <c r="B150" s="17">
        <f t="shared" si="32"/>
        <v>49249</v>
      </c>
      <c r="C150" s="5">
        <v>170</v>
      </c>
      <c r="D150" s="6">
        <f t="shared" si="26"/>
        <v>22978.06</v>
      </c>
      <c r="E150" s="6">
        <f t="shared" si="27"/>
        <v>2.0278860555555562</v>
      </c>
      <c r="F150" s="6">
        <f>SUM($D$8:D150)</f>
        <v>1560246.060000001</v>
      </c>
      <c r="G150" s="6">
        <f t="shared" si="22"/>
        <v>77021.94</v>
      </c>
      <c r="H150" s="23">
        <f t="shared" si="23"/>
        <v>-7.0219399999999987E-2</v>
      </c>
      <c r="I150" s="31">
        <f t="shared" si="24"/>
        <v>1.0179761664</v>
      </c>
      <c r="J150" s="16">
        <f t="shared" si="25"/>
        <v>155.14134213070602</v>
      </c>
      <c r="K150" s="24" t="s">
        <v>146</v>
      </c>
      <c r="L150" s="25">
        <f t="shared" si="28"/>
        <v>50375</v>
      </c>
      <c r="M150" s="26">
        <f t="shared" si="29"/>
        <v>0</v>
      </c>
      <c r="N150" s="27">
        <f t="shared" si="30"/>
        <v>0</v>
      </c>
      <c r="O150" s="27">
        <f t="shared" si="31"/>
        <v>0</v>
      </c>
    </row>
    <row r="151" spans="1:15" s="1" customFormat="1" x14ac:dyDescent="0.2">
      <c r="A151" s="13" t="s">
        <v>147</v>
      </c>
      <c r="B151" s="17">
        <f t="shared" si="32"/>
        <v>49279</v>
      </c>
      <c r="C151" s="5">
        <v>170</v>
      </c>
      <c r="D151" s="6">
        <f t="shared" si="26"/>
        <v>23148.06</v>
      </c>
      <c r="E151" s="6">
        <f t="shared" si="27"/>
        <v>2.2207393333333338</v>
      </c>
      <c r="F151" s="6">
        <f>SUM($D$8:D151)</f>
        <v>1583394.120000001</v>
      </c>
      <c r="G151" s="6">
        <f t="shared" si="22"/>
        <v>76851.94</v>
      </c>
      <c r="H151" s="23">
        <f t="shared" si="23"/>
        <v>-6.851939999999998E-2</v>
      </c>
      <c r="I151" s="31">
        <f t="shared" si="24"/>
        <v>1.0175409663999999</v>
      </c>
      <c r="J151" s="16">
        <f t="shared" si="25"/>
        <v>157.50109824716588</v>
      </c>
      <c r="K151" s="24" t="s">
        <v>147</v>
      </c>
      <c r="L151" s="25">
        <f t="shared" si="28"/>
        <v>50406</v>
      </c>
      <c r="M151" s="26">
        <f t="shared" si="29"/>
        <v>0</v>
      </c>
      <c r="N151" s="27">
        <f t="shared" si="30"/>
        <v>0</v>
      </c>
      <c r="O151" s="27">
        <f t="shared" si="31"/>
        <v>0</v>
      </c>
    </row>
    <row r="152" spans="1:15" s="1" customFormat="1" x14ac:dyDescent="0.2">
      <c r="A152" s="13" t="s">
        <v>148</v>
      </c>
      <c r="B152" s="17">
        <f t="shared" si="32"/>
        <v>49310</v>
      </c>
      <c r="C152" s="5">
        <v>170</v>
      </c>
      <c r="D152" s="6">
        <f t="shared" si="26"/>
        <v>23319.7</v>
      </c>
      <c r="E152" s="6">
        <f t="shared" si="27"/>
        <v>0.19428361111111112</v>
      </c>
      <c r="F152" s="6">
        <f>SUM($D$8:D152)</f>
        <v>1606713.820000001</v>
      </c>
      <c r="G152" s="6">
        <f t="shared" si="22"/>
        <v>76680.3</v>
      </c>
      <c r="H152" s="23">
        <f t="shared" si="23"/>
        <v>-6.6802999999999974E-2</v>
      </c>
      <c r="I152" s="31">
        <f t="shared" si="24"/>
        <v>1.017101568</v>
      </c>
      <c r="J152" s="16">
        <f t="shared" si="25"/>
        <v>159.89157813634895</v>
      </c>
      <c r="K152" s="24" t="s">
        <v>148</v>
      </c>
      <c r="L152" s="25">
        <f t="shared" si="28"/>
        <v>50437</v>
      </c>
      <c r="M152" s="26">
        <f t="shared" si="29"/>
        <v>0</v>
      </c>
      <c r="N152" s="27">
        <f t="shared" si="30"/>
        <v>0</v>
      </c>
      <c r="O152" s="27">
        <f t="shared" si="31"/>
        <v>0</v>
      </c>
    </row>
    <row r="153" spans="1:15" s="1" customFormat="1" x14ac:dyDescent="0.2">
      <c r="A153" s="13" t="s">
        <v>153</v>
      </c>
      <c r="B153" s="17">
        <f t="shared" si="32"/>
        <v>49341</v>
      </c>
      <c r="C153" s="5">
        <v>170</v>
      </c>
      <c r="D153" s="6">
        <f t="shared" si="26"/>
        <v>23489.7</v>
      </c>
      <c r="E153" s="6">
        <f t="shared" si="27"/>
        <v>0.38998388888888891</v>
      </c>
      <c r="F153" s="6">
        <f>SUM($D$8:D153)</f>
        <v>1630203.5200000009</v>
      </c>
      <c r="G153" s="6">
        <f t="shared" si="22"/>
        <v>76510.3</v>
      </c>
      <c r="H153" s="23">
        <f t="shared" si="23"/>
        <v>-6.5102999999999994E-2</v>
      </c>
      <c r="I153" s="31">
        <f t="shared" si="24"/>
        <v>1.0166663680000001</v>
      </c>
      <c r="J153" s="16">
        <f t="shared" si="25"/>
        <v>162.30197471808634</v>
      </c>
      <c r="K153" s="24" t="s">
        <v>153</v>
      </c>
      <c r="L153" s="25">
        <f t="shared" si="28"/>
        <v>50465</v>
      </c>
      <c r="M153" s="26">
        <f t="shared" si="29"/>
        <v>0</v>
      </c>
      <c r="N153" s="27">
        <f t="shared" si="30"/>
        <v>0</v>
      </c>
      <c r="O153" s="27">
        <f t="shared" si="31"/>
        <v>0</v>
      </c>
    </row>
    <row r="154" spans="1:15" s="1" customFormat="1" x14ac:dyDescent="0.2">
      <c r="A154" s="13" t="s">
        <v>154</v>
      </c>
      <c r="B154" s="17">
        <f t="shared" si="32"/>
        <v>49369</v>
      </c>
      <c r="C154" s="5">
        <v>170</v>
      </c>
      <c r="D154" s="6">
        <f t="shared" si="26"/>
        <v>23659.7</v>
      </c>
      <c r="E154" s="6">
        <f t="shared" si="27"/>
        <v>0.58710083333333329</v>
      </c>
      <c r="F154" s="6">
        <f>SUM($D$8:D154)</f>
        <v>1653863.2200000009</v>
      </c>
      <c r="G154" s="6">
        <f t="shared" si="22"/>
        <v>76340.3</v>
      </c>
      <c r="H154" s="23">
        <f t="shared" si="23"/>
        <v>-6.3402999999999987E-2</v>
      </c>
      <c r="I154" s="31">
        <f t="shared" si="24"/>
        <v>1.016231168</v>
      </c>
      <c r="J154" s="16">
        <f t="shared" si="25"/>
        <v>164.73776709854587</v>
      </c>
      <c r="K154" s="24" t="s">
        <v>154</v>
      </c>
      <c r="L154" s="25">
        <f t="shared" si="28"/>
        <v>50496</v>
      </c>
      <c r="M154" s="26">
        <f t="shared" si="29"/>
        <v>0</v>
      </c>
      <c r="N154" s="27">
        <f t="shared" si="30"/>
        <v>0</v>
      </c>
      <c r="O154" s="27">
        <f t="shared" si="31"/>
        <v>0</v>
      </c>
    </row>
    <row r="155" spans="1:15" s="1" customFormat="1" x14ac:dyDescent="0.2">
      <c r="A155" s="13" t="s">
        <v>155</v>
      </c>
      <c r="B155" s="17">
        <f t="shared" si="32"/>
        <v>49400</v>
      </c>
      <c r="C155" s="5">
        <v>170</v>
      </c>
      <c r="D155" s="6">
        <f t="shared" si="26"/>
        <v>23829.7</v>
      </c>
      <c r="E155" s="6">
        <f t="shared" si="27"/>
        <v>0.78563444444444441</v>
      </c>
      <c r="F155" s="6">
        <f>SUM($D$8:D155)</f>
        <v>1677692.9200000009</v>
      </c>
      <c r="G155" s="6">
        <f t="shared" si="22"/>
        <v>76170.3</v>
      </c>
      <c r="H155" s="23">
        <f t="shared" si="23"/>
        <v>-6.170299999999998E-2</v>
      </c>
      <c r="I155" s="31">
        <f t="shared" si="24"/>
        <v>1.0157959679999999</v>
      </c>
      <c r="J155" s="16">
        <f t="shared" si="25"/>
        <v>167.19908020583838</v>
      </c>
      <c r="K155" s="24" t="s">
        <v>155</v>
      </c>
      <c r="L155" s="25">
        <f t="shared" si="28"/>
        <v>50526</v>
      </c>
      <c r="M155" s="26">
        <f t="shared" si="29"/>
        <v>0</v>
      </c>
      <c r="N155" s="27">
        <f t="shared" si="30"/>
        <v>0</v>
      </c>
      <c r="O155" s="27">
        <f t="shared" si="31"/>
        <v>0</v>
      </c>
    </row>
    <row r="156" spans="1:15" s="1" customFormat="1" x14ac:dyDescent="0.2">
      <c r="A156" s="13" t="s">
        <v>156</v>
      </c>
      <c r="B156" s="17">
        <f t="shared" si="32"/>
        <v>49430</v>
      </c>
      <c r="C156" s="5">
        <v>170</v>
      </c>
      <c r="D156" s="6">
        <f t="shared" si="26"/>
        <v>23999.7</v>
      </c>
      <c r="E156" s="6">
        <f t="shared" si="27"/>
        <v>0.98558472222222215</v>
      </c>
      <c r="F156" s="6">
        <f>SUM($D$8:D156)</f>
        <v>1701692.6200000008</v>
      </c>
      <c r="G156" s="6">
        <f t="shared" si="22"/>
        <v>76000.3</v>
      </c>
      <c r="H156" s="23">
        <f t="shared" si="23"/>
        <v>-6.0002999999999973E-2</v>
      </c>
      <c r="I156" s="31">
        <f t="shared" si="24"/>
        <v>1.0153607680000001</v>
      </c>
      <c r="J156" s="16">
        <f t="shared" si="25"/>
        <v>169.68603913327269</v>
      </c>
      <c r="K156" s="24" t="s">
        <v>156</v>
      </c>
      <c r="L156" s="25">
        <f t="shared" si="28"/>
        <v>50557</v>
      </c>
      <c r="M156" s="26">
        <f t="shared" si="29"/>
        <v>0</v>
      </c>
      <c r="N156" s="27">
        <f t="shared" si="30"/>
        <v>0</v>
      </c>
      <c r="O156" s="27">
        <f t="shared" si="31"/>
        <v>0</v>
      </c>
    </row>
    <row r="157" spans="1:15" s="1" customFormat="1" x14ac:dyDescent="0.2">
      <c r="A157" s="13" t="s">
        <v>157</v>
      </c>
      <c r="B157" s="17">
        <f t="shared" si="32"/>
        <v>49461</v>
      </c>
      <c r="C157" s="5">
        <v>170</v>
      </c>
      <c r="D157" s="6">
        <f t="shared" si="26"/>
        <v>24169.7</v>
      </c>
      <c r="E157" s="6">
        <f t="shared" si="27"/>
        <v>1.1869516666666666</v>
      </c>
      <c r="F157" s="6">
        <f>SUM($D$8:D157)</f>
        <v>1725862.3200000008</v>
      </c>
      <c r="G157" s="6">
        <f t="shared" si="22"/>
        <v>75830.3</v>
      </c>
      <c r="H157" s="23">
        <f t="shared" si="23"/>
        <v>-5.8302999999999994E-2</v>
      </c>
      <c r="I157" s="31">
        <f t="shared" si="24"/>
        <v>1.014925568</v>
      </c>
      <c r="J157" s="16">
        <f t="shared" si="25"/>
        <v>172.19876914208015</v>
      </c>
      <c r="K157" s="24" t="s">
        <v>157</v>
      </c>
      <c r="L157" s="25">
        <f t="shared" si="28"/>
        <v>50587</v>
      </c>
      <c r="M157" s="26">
        <f t="shared" si="29"/>
        <v>0</v>
      </c>
      <c r="N157" s="27">
        <f t="shared" si="30"/>
        <v>0</v>
      </c>
      <c r="O157" s="27">
        <f t="shared" si="31"/>
        <v>0</v>
      </c>
    </row>
    <row r="158" spans="1:15" s="1" customFormat="1" x14ac:dyDescent="0.2">
      <c r="A158" s="13" t="s">
        <v>158</v>
      </c>
      <c r="B158" s="17">
        <f t="shared" si="32"/>
        <v>49491</v>
      </c>
      <c r="C158" s="5">
        <v>170</v>
      </c>
      <c r="D158" s="6">
        <f t="shared" si="26"/>
        <v>24339.7</v>
      </c>
      <c r="E158" s="6">
        <f t="shared" si="27"/>
        <v>1.3897352777777778</v>
      </c>
      <c r="F158" s="6">
        <f>SUM($D$8:D158)</f>
        <v>1750202.0200000007</v>
      </c>
      <c r="G158" s="6">
        <f t="shared" si="22"/>
        <v>75660.3</v>
      </c>
      <c r="H158" s="23">
        <f t="shared" si="23"/>
        <v>-5.6602999999999987E-2</v>
      </c>
      <c r="I158" s="31">
        <f t="shared" si="24"/>
        <v>1.0144903679999999</v>
      </c>
      <c r="J158" s="16">
        <f t="shared" si="25"/>
        <v>174.73739566431405</v>
      </c>
      <c r="K158" s="24" t="s">
        <v>158</v>
      </c>
      <c r="L158" s="25">
        <f t="shared" si="28"/>
        <v>50618</v>
      </c>
      <c r="M158" s="26">
        <f t="shared" si="29"/>
        <v>0</v>
      </c>
      <c r="N158" s="27">
        <f t="shared" si="30"/>
        <v>0</v>
      </c>
      <c r="O158" s="27">
        <f t="shared" si="31"/>
        <v>0</v>
      </c>
    </row>
    <row r="159" spans="1:15" s="1" customFormat="1" x14ac:dyDescent="0.2">
      <c r="A159" s="13" t="s">
        <v>159</v>
      </c>
      <c r="B159" s="17">
        <f t="shared" si="32"/>
        <v>49522</v>
      </c>
      <c r="C159" s="5">
        <v>170</v>
      </c>
      <c r="D159" s="6">
        <f t="shared" si="26"/>
        <v>24509.7</v>
      </c>
      <c r="E159" s="6">
        <f t="shared" si="27"/>
        <v>1.5939355555555557</v>
      </c>
      <c r="F159" s="6">
        <f>SUM($D$8:D159)</f>
        <v>1774711.7200000007</v>
      </c>
      <c r="G159" s="6">
        <f t="shared" si="22"/>
        <v>75490.3</v>
      </c>
      <c r="H159" s="23">
        <f t="shared" si="23"/>
        <v>-5.490299999999998E-2</v>
      </c>
      <c r="I159" s="31">
        <f t="shared" si="24"/>
        <v>1.0140551680000001</v>
      </c>
      <c r="J159" s="16">
        <f t="shared" si="25"/>
        <v>177.30204430592596</v>
      </c>
      <c r="K159" s="24" t="s">
        <v>159</v>
      </c>
      <c r="L159" s="25">
        <f t="shared" si="28"/>
        <v>50649</v>
      </c>
      <c r="M159" s="26">
        <f t="shared" si="29"/>
        <v>0</v>
      </c>
      <c r="N159" s="27">
        <f t="shared" si="30"/>
        <v>0</v>
      </c>
      <c r="O159" s="27">
        <f t="shared" si="31"/>
        <v>0</v>
      </c>
    </row>
    <row r="160" spans="1:15" s="1" customFormat="1" x14ac:dyDescent="0.2">
      <c r="A160" s="13" t="s">
        <v>160</v>
      </c>
      <c r="B160" s="17">
        <f t="shared" si="32"/>
        <v>49553</v>
      </c>
      <c r="C160" s="5">
        <v>170</v>
      </c>
      <c r="D160" s="6">
        <f t="shared" si="26"/>
        <v>24679.7</v>
      </c>
      <c r="E160" s="6">
        <f t="shared" si="27"/>
        <v>1.7995525000000001</v>
      </c>
      <c r="F160" s="6">
        <f>SUM($D$8:D160)</f>
        <v>1799391.4200000006</v>
      </c>
      <c r="G160" s="6">
        <f t="shared" si="22"/>
        <v>75320.3</v>
      </c>
      <c r="H160" s="23">
        <f t="shared" si="23"/>
        <v>-5.3202999999999973E-2</v>
      </c>
      <c r="I160" s="31">
        <f t="shared" si="24"/>
        <v>1.013619968</v>
      </c>
      <c r="J160" s="16">
        <f t="shared" si="25"/>
        <v>179.89284085002359</v>
      </c>
      <c r="K160" s="24" t="s">
        <v>160</v>
      </c>
      <c r="L160" s="25">
        <f t="shared" si="28"/>
        <v>50679</v>
      </c>
      <c r="M160" s="26">
        <f t="shared" si="29"/>
        <v>0</v>
      </c>
      <c r="N160" s="27">
        <f t="shared" si="30"/>
        <v>0</v>
      </c>
      <c r="O160" s="27">
        <f t="shared" si="31"/>
        <v>0</v>
      </c>
    </row>
    <row r="161" spans="1:15" s="1" customFormat="1" x14ac:dyDescent="0.2">
      <c r="A161" s="13" t="s">
        <v>161</v>
      </c>
      <c r="B161" s="17">
        <f t="shared" si="32"/>
        <v>49583</v>
      </c>
      <c r="C161" s="5">
        <v>170</v>
      </c>
      <c r="D161" s="6">
        <f t="shared" si="26"/>
        <v>24849.7</v>
      </c>
      <c r="E161" s="6">
        <f t="shared" si="27"/>
        <v>2.006586111111111</v>
      </c>
      <c r="F161" s="6">
        <f>SUM($D$8:D161)</f>
        <v>1824241.1200000006</v>
      </c>
      <c r="G161" s="6">
        <f t="shared" si="22"/>
        <v>75150.3</v>
      </c>
      <c r="H161" s="23">
        <f t="shared" si="23"/>
        <v>-5.1502999999999993E-2</v>
      </c>
      <c r="I161" s="31">
        <f t="shared" si="24"/>
        <v>1.0131847679999999</v>
      </c>
      <c r="J161" s="16">
        <f t="shared" si="25"/>
        <v>182.50991126031241</v>
      </c>
      <c r="K161" s="24" t="s">
        <v>161</v>
      </c>
      <c r="L161" s="25">
        <f t="shared" si="28"/>
        <v>50710</v>
      </c>
      <c r="M161" s="26">
        <f t="shared" si="29"/>
        <v>0</v>
      </c>
      <c r="N161" s="27">
        <f t="shared" si="30"/>
        <v>0</v>
      </c>
      <c r="O161" s="27">
        <f t="shared" si="31"/>
        <v>0</v>
      </c>
    </row>
    <row r="162" spans="1:15" s="1" customFormat="1" x14ac:dyDescent="0.2">
      <c r="A162" s="13" t="s">
        <v>162</v>
      </c>
      <c r="B162" s="17">
        <f t="shared" si="32"/>
        <v>49614</v>
      </c>
      <c r="C162" s="5">
        <v>170</v>
      </c>
      <c r="D162" s="6">
        <f t="shared" si="26"/>
        <v>25019.7</v>
      </c>
      <c r="E162" s="6">
        <f t="shared" si="27"/>
        <v>2.2150363888888887</v>
      </c>
      <c r="F162" s="6">
        <f>SUM($D$8:D162)</f>
        <v>1849260.8200000005</v>
      </c>
      <c r="G162" s="6">
        <f t="shared" si="22"/>
        <v>74980.3</v>
      </c>
      <c r="H162" s="23">
        <f t="shared" si="23"/>
        <v>-4.9802999999999986E-2</v>
      </c>
      <c r="I162" s="31">
        <f t="shared" si="24"/>
        <v>1.012749568</v>
      </c>
      <c r="J162" s="16">
        <f t="shared" si="25"/>
        <v>185.15338168472525</v>
      </c>
      <c r="K162" s="24" t="s">
        <v>162</v>
      </c>
      <c r="L162" s="25">
        <f t="shared" si="28"/>
        <v>50740</v>
      </c>
      <c r="M162" s="26">
        <f t="shared" si="29"/>
        <v>0</v>
      </c>
      <c r="N162" s="27">
        <f t="shared" si="30"/>
        <v>0</v>
      </c>
      <c r="O162" s="27">
        <f t="shared" si="31"/>
        <v>0</v>
      </c>
    </row>
    <row r="163" spans="1:15" s="1" customFormat="1" x14ac:dyDescent="0.2">
      <c r="A163" s="13" t="s">
        <v>149</v>
      </c>
      <c r="B163" s="17">
        <f t="shared" si="32"/>
        <v>49644</v>
      </c>
      <c r="C163" s="5">
        <v>170</v>
      </c>
      <c r="D163" s="6">
        <f t="shared" si="26"/>
        <v>25189.7</v>
      </c>
      <c r="E163" s="6">
        <f t="shared" si="27"/>
        <v>2.424903333333333</v>
      </c>
      <c r="F163" s="6">
        <f>SUM($D$8:D163)</f>
        <v>1874450.5200000005</v>
      </c>
      <c r="G163" s="6">
        <f t="shared" si="22"/>
        <v>74810.3</v>
      </c>
      <c r="H163" s="23">
        <f t="shared" si="23"/>
        <v>-4.8103000000000007E-2</v>
      </c>
      <c r="I163" s="31">
        <f t="shared" si="24"/>
        <v>1.012314368</v>
      </c>
      <c r="J163" s="16">
        <f t="shared" si="25"/>
        <v>187.82337845924195</v>
      </c>
      <c r="K163" s="24" t="s">
        <v>149</v>
      </c>
      <c r="L163" s="25">
        <f t="shared" si="28"/>
        <v>50771</v>
      </c>
      <c r="M163" s="26">
        <f t="shared" si="29"/>
        <v>0</v>
      </c>
      <c r="N163" s="27">
        <f t="shared" si="30"/>
        <v>0</v>
      </c>
      <c r="O163" s="27">
        <f t="shared" si="31"/>
        <v>0</v>
      </c>
    </row>
    <row r="164" spans="1:15" s="1" customFormat="1" x14ac:dyDescent="0.2">
      <c r="A164" s="13" t="s">
        <v>151</v>
      </c>
      <c r="B164" s="17">
        <f t="shared" si="32"/>
        <v>49675</v>
      </c>
      <c r="C164" s="5">
        <v>4810</v>
      </c>
      <c r="D164" s="6">
        <f t="shared" si="26"/>
        <v>30001.49</v>
      </c>
      <c r="E164" s="6">
        <f t="shared" si="27"/>
        <v>0.24867630555555559</v>
      </c>
      <c r="F164" s="6">
        <f>SUM($D$8:D164)</f>
        <v>1904452.0100000005</v>
      </c>
      <c r="G164" s="6">
        <f t="shared" si="22"/>
        <v>69998.509999999995</v>
      </c>
      <c r="H164" s="23">
        <f t="shared" si="23"/>
        <v>1.4900000000039881E-5</v>
      </c>
      <c r="I164" s="31">
        <f t="shared" si="24"/>
        <v>0.99999618560000003</v>
      </c>
      <c r="J164" s="16">
        <f t="shared" si="25"/>
        <v>211.61792684244887</v>
      </c>
      <c r="K164" s="24" t="s">
        <v>151</v>
      </c>
      <c r="L164" s="25">
        <f t="shared" si="28"/>
        <v>50802</v>
      </c>
      <c r="M164" s="26">
        <f t="shared" si="29"/>
        <v>0</v>
      </c>
      <c r="N164" s="27">
        <f t="shared" si="30"/>
        <v>0</v>
      </c>
      <c r="O164" s="27">
        <f t="shared" si="31"/>
        <v>0</v>
      </c>
    </row>
    <row r="165" spans="1:15" s="1" customFormat="1" x14ac:dyDescent="0.2">
      <c r="A165" s="13" t="s">
        <v>163</v>
      </c>
      <c r="B165" s="17">
        <f t="shared" si="32"/>
        <v>49706</v>
      </c>
      <c r="C165" s="5">
        <v>0</v>
      </c>
      <c r="D165" s="6">
        <f t="shared" si="26"/>
        <v>30001.49</v>
      </c>
      <c r="E165" s="6">
        <f t="shared" si="27"/>
        <v>0.49868872222222227</v>
      </c>
      <c r="F165" s="6">
        <f>SUM($D$8:D165)</f>
        <v>1934453.5000000005</v>
      </c>
      <c r="G165" s="6">
        <f t="shared" si="22"/>
        <v>69998.509999999995</v>
      </c>
      <c r="H165" s="23">
        <f t="shared" si="23"/>
        <v>1.4900000000039881E-5</v>
      </c>
      <c r="I165" s="31">
        <f t="shared" si="24"/>
        <v>0.99999618560000003</v>
      </c>
      <c r="J165" s="16">
        <f t="shared" si="25"/>
        <v>214.24528456382055</v>
      </c>
      <c r="K165" s="24" t="s">
        <v>163</v>
      </c>
      <c r="L165" s="25">
        <f t="shared" si="28"/>
        <v>50830</v>
      </c>
      <c r="M165" s="26">
        <f t="shared" si="29"/>
        <v>0</v>
      </c>
      <c r="N165" s="27">
        <f t="shared" si="30"/>
        <v>0</v>
      </c>
      <c r="O165" s="27">
        <f t="shared" si="31"/>
        <v>0</v>
      </c>
    </row>
    <row r="166" spans="1:15" s="1" customFormat="1" x14ac:dyDescent="0.2">
      <c r="A166" s="13" t="s">
        <v>164</v>
      </c>
      <c r="B166" s="17">
        <f t="shared" si="32"/>
        <v>49735</v>
      </c>
      <c r="C166" s="5">
        <v>0</v>
      </c>
      <c r="D166" s="6">
        <f t="shared" si="26"/>
        <v>30001.49</v>
      </c>
      <c r="E166" s="6">
        <f t="shared" si="27"/>
        <v>0.7487011388888889</v>
      </c>
      <c r="F166" s="6">
        <f>SUM($D$8:D166)</f>
        <v>1964454.9900000005</v>
      </c>
      <c r="G166" s="6">
        <f t="shared" si="22"/>
        <v>69998.509999999995</v>
      </c>
      <c r="H166" s="23">
        <f t="shared" si="23"/>
        <v>1.4900000000039881E-5</v>
      </c>
      <c r="I166" s="31">
        <f t="shared" si="24"/>
        <v>0.99999618560000003</v>
      </c>
      <c r="J166" s="16">
        <f t="shared" si="25"/>
        <v>216.86347083297699</v>
      </c>
      <c r="K166" s="24" t="s">
        <v>164</v>
      </c>
      <c r="L166" s="25">
        <f t="shared" si="28"/>
        <v>50861</v>
      </c>
      <c r="M166" s="26">
        <f t="shared" si="29"/>
        <v>0</v>
      </c>
      <c r="N166" s="27">
        <f t="shared" si="30"/>
        <v>0</v>
      </c>
      <c r="O166" s="27">
        <f t="shared" si="31"/>
        <v>0</v>
      </c>
    </row>
    <row r="167" spans="1:15" s="1" customFormat="1" x14ac:dyDescent="0.2">
      <c r="A167" s="13" t="s">
        <v>165</v>
      </c>
      <c r="B167" s="17">
        <f t="shared" si="32"/>
        <v>49766</v>
      </c>
      <c r="C167" s="5">
        <v>0</v>
      </c>
      <c r="D167" s="6">
        <f t="shared" si="26"/>
        <v>30001.49</v>
      </c>
      <c r="E167" s="6">
        <f t="shared" si="27"/>
        <v>0.99871355555555552</v>
      </c>
      <c r="F167" s="6">
        <f>SUM($D$8:D167)</f>
        <v>1994456.4800000004</v>
      </c>
      <c r="G167" s="6">
        <f t="shared" si="22"/>
        <v>69998.509999999995</v>
      </c>
      <c r="H167" s="23">
        <f t="shared" si="23"/>
        <v>1.4900000000039881E-5</v>
      </c>
      <c r="I167" s="31">
        <f t="shared" si="24"/>
        <v>0.99999618560000003</v>
      </c>
      <c r="J167" s="16">
        <f t="shared" si="25"/>
        <v>219.47253358913349</v>
      </c>
      <c r="K167" s="24" t="s">
        <v>165</v>
      </c>
      <c r="L167" s="25">
        <f t="shared" si="28"/>
        <v>50891</v>
      </c>
      <c r="M167" s="26">
        <f t="shared" si="29"/>
        <v>0</v>
      </c>
      <c r="N167" s="27">
        <f t="shared" si="30"/>
        <v>0</v>
      </c>
      <c r="O167" s="27">
        <f t="shared" si="31"/>
        <v>0</v>
      </c>
    </row>
    <row r="168" spans="1:15" s="1" customFormat="1" x14ac:dyDescent="0.2">
      <c r="A168" s="13" t="s">
        <v>166</v>
      </c>
      <c r="B168" s="17">
        <f t="shared" si="32"/>
        <v>49796</v>
      </c>
      <c r="C168" s="5">
        <v>0</v>
      </c>
      <c r="D168" s="6">
        <f t="shared" si="26"/>
        <v>30001.49</v>
      </c>
      <c r="E168" s="6">
        <f t="shared" si="27"/>
        <v>1.2487259722222221</v>
      </c>
      <c r="F168" s="6">
        <f>SUM($D$8:D168)</f>
        <v>2024457.9700000004</v>
      </c>
      <c r="G168" s="6">
        <f t="shared" si="22"/>
        <v>69998.509999999995</v>
      </c>
      <c r="H168" s="23">
        <f t="shared" si="23"/>
        <v>1.4900000000039881E-5</v>
      </c>
      <c r="I168" s="31">
        <f t="shared" si="24"/>
        <v>0.99999618560000003</v>
      </c>
      <c r="J168" s="16">
        <f t="shared" si="25"/>
        <v>222.07252043798195</v>
      </c>
      <c r="K168" s="24" t="s">
        <v>166</v>
      </c>
      <c r="L168" s="25">
        <f t="shared" si="28"/>
        <v>50922</v>
      </c>
      <c r="M168" s="26">
        <f t="shared" si="29"/>
        <v>0</v>
      </c>
      <c r="N168" s="27">
        <f t="shared" si="30"/>
        <v>0</v>
      </c>
      <c r="O168" s="27">
        <f t="shared" si="31"/>
        <v>0</v>
      </c>
    </row>
    <row r="169" spans="1:15" s="1" customFormat="1" x14ac:dyDescent="0.2">
      <c r="A169" s="13" t="s">
        <v>167</v>
      </c>
      <c r="B169" s="17">
        <f t="shared" si="32"/>
        <v>49827</v>
      </c>
      <c r="C169" s="5">
        <v>0</v>
      </c>
      <c r="D169" s="6">
        <f t="shared" si="26"/>
        <v>30001.49</v>
      </c>
      <c r="E169" s="6">
        <f t="shared" si="27"/>
        <v>1.4987383888888888</v>
      </c>
      <c r="F169" s="6">
        <f>SUM($D$8:D169)</f>
        <v>2054459.4600000004</v>
      </c>
      <c r="G169" s="6">
        <f t="shared" si="22"/>
        <v>69998.509999999995</v>
      </c>
      <c r="H169" s="23">
        <f t="shared" si="23"/>
        <v>1.4900000000039881E-5</v>
      </c>
      <c r="I169" s="31">
        <f t="shared" si="24"/>
        <v>0.99999618560000003</v>
      </c>
      <c r="J169" s="16">
        <f t="shared" si="25"/>
        <v>224.66347865458593</v>
      </c>
      <c r="K169" s="24" t="s">
        <v>167</v>
      </c>
      <c r="L169" s="25">
        <f t="shared" si="28"/>
        <v>50952</v>
      </c>
      <c r="M169" s="26">
        <f t="shared" si="29"/>
        <v>0</v>
      </c>
      <c r="N169" s="27">
        <f t="shared" si="30"/>
        <v>0</v>
      </c>
      <c r="O169" s="27">
        <f t="shared" si="31"/>
        <v>0</v>
      </c>
    </row>
    <row r="170" spans="1:15" s="1" customFormat="1" x14ac:dyDescent="0.2">
      <c r="A170" s="13" t="s">
        <v>168</v>
      </c>
      <c r="B170" s="17">
        <f t="shared" si="32"/>
        <v>49857</v>
      </c>
      <c r="C170" s="5">
        <v>0</v>
      </c>
      <c r="D170" s="6">
        <f t="shared" si="26"/>
        <v>30001.49</v>
      </c>
      <c r="E170" s="6">
        <f t="shared" si="27"/>
        <v>1.7487508055555554</v>
      </c>
      <c r="F170" s="6">
        <f>SUM($D$8:D170)</f>
        <v>2084460.9500000004</v>
      </c>
      <c r="G170" s="6">
        <f t="shared" si="22"/>
        <v>69998.509999999995</v>
      </c>
      <c r="H170" s="23">
        <f t="shared" si="23"/>
        <v>1.4900000000039881E-5</v>
      </c>
      <c r="I170" s="31">
        <f t="shared" si="24"/>
        <v>0.99999618560000003</v>
      </c>
      <c r="J170" s="16">
        <f t="shared" si="25"/>
        <v>227.24545518624669</v>
      </c>
      <c r="K170" s="24" t="s">
        <v>168</v>
      </c>
      <c r="L170" s="25">
        <f t="shared" si="28"/>
        <v>50983</v>
      </c>
      <c r="M170" s="26">
        <f t="shared" si="29"/>
        <v>0</v>
      </c>
      <c r="N170" s="27">
        <f t="shared" si="30"/>
        <v>0</v>
      </c>
      <c r="O170" s="27">
        <f t="shared" si="31"/>
        <v>0</v>
      </c>
    </row>
    <row r="171" spans="1:15" s="1" customFormat="1" x14ac:dyDescent="0.2">
      <c r="A171" s="13" t="s">
        <v>169</v>
      </c>
      <c r="B171" s="17">
        <f t="shared" si="32"/>
        <v>49888</v>
      </c>
      <c r="C171" s="5">
        <v>0</v>
      </c>
      <c r="D171" s="6">
        <f t="shared" si="26"/>
        <v>30001.49</v>
      </c>
      <c r="E171" s="6">
        <f t="shared" si="27"/>
        <v>1.998763222222222</v>
      </c>
      <c r="F171" s="6">
        <f>SUM($D$8:D171)</f>
        <v>2114462.4400000004</v>
      </c>
      <c r="G171" s="6">
        <f t="shared" si="22"/>
        <v>69998.509999999995</v>
      </c>
      <c r="H171" s="23">
        <f t="shared" si="23"/>
        <v>1.4900000000039881E-5</v>
      </c>
      <c r="I171" s="31">
        <f t="shared" si="24"/>
        <v>0.99999618560000003</v>
      </c>
      <c r="J171" s="16">
        <f t="shared" si="25"/>
        <v>229.81849665533804</v>
      </c>
      <c r="K171" s="24" t="s">
        <v>169</v>
      </c>
      <c r="L171" s="25">
        <f t="shared" si="28"/>
        <v>51014</v>
      </c>
      <c r="M171" s="26">
        <f t="shared" si="29"/>
        <v>0</v>
      </c>
      <c r="N171" s="27">
        <f t="shared" si="30"/>
        <v>0</v>
      </c>
      <c r="O171" s="27">
        <f t="shared" si="31"/>
        <v>0</v>
      </c>
    </row>
    <row r="172" spans="1:15" s="1" customFormat="1" x14ac:dyDescent="0.2">
      <c r="A172" s="13" t="s">
        <v>170</v>
      </c>
      <c r="B172" s="17">
        <f t="shared" si="32"/>
        <v>49919</v>
      </c>
      <c r="C172" s="5">
        <v>0</v>
      </c>
      <c r="D172" s="6">
        <f t="shared" si="26"/>
        <v>30001.49</v>
      </c>
      <c r="E172" s="6">
        <f t="shared" si="27"/>
        <v>2.2487756388888887</v>
      </c>
      <c r="F172" s="6">
        <f>SUM($D$8:D172)</f>
        <v>2144463.9300000006</v>
      </c>
      <c r="G172" s="6">
        <f t="shared" si="22"/>
        <v>69998.509999999995</v>
      </c>
      <c r="H172" s="23">
        <f t="shared" si="23"/>
        <v>1.4900000000039881E-5</v>
      </c>
      <c r="I172" s="31">
        <f t="shared" si="24"/>
        <v>0.99999618560000003</v>
      </c>
      <c r="J172" s="16">
        <f t="shared" si="25"/>
        <v>232.38264936211323</v>
      </c>
      <c r="K172" s="24" t="s">
        <v>170</v>
      </c>
      <c r="L172" s="25">
        <f t="shared" si="28"/>
        <v>51044</v>
      </c>
      <c r="M172" s="26">
        <f t="shared" si="29"/>
        <v>0</v>
      </c>
      <c r="N172" s="27">
        <f t="shared" si="30"/>
        <v>0</v>
      </c>
      <c r="O172" s="27">
        <f t="shared" si="31"/>
        <v>0</v>
      </c>
    </row>
    <row r="173" spans="1:15" s="1" customFormat="1" x14ac:dyDescent="0.2">
      <c r="A173" s="13" t="s">
        <v>171</v>
      </c>
      <c r="B173" s="17">
        <f t="shared" si="32"/>
        <v>49949</v>
      </c>
      <c r="C173" s="5">
        <v>0</v>
      </c>
      <c r="D173" s="6">
        <f t="shared" si="26"/>
        <v>30001.49</v>
      </c>
      <c r="E173" s="6">
        <f t="shared" si="27"/>
        <v>2.4987880555555555</v>
      </c>
      <c r="F173" s="6">
        <f>SUM($D$8:D173)</f>
        <v>2174465.4200000009</v>
      </c>
      <c r="G173" s="6">
        <f t="shared" si="22"/>
        <v>69998.509999999995</v>
      </c>
      <c r="H173" s="23">
        <f t="shared" si="23"/>
        <v>1.4900000000039881E-5</v>
      </c>
      <c r="I173" s="31">
        <f t="shared" si="24"/>
        <v>0.99999618560000003</v>
      </c>
      <c r="J173" s="16">
        <f t="shared" si="25"/>
        <v>234.93795928748148</v>
      </c>
      <c r="K173" s="24" t="s">
        <v>171</v>
      </c>
      <c r="L173" s="25">
        <f t="shared" si="28"/>
        <v>51075</v>
      </c>
      <c r="M173" s="26">
        <f t="shared" si="29"/>
        <v>0</v>
      </c>
      <c r="N173" s="27">
        <f t="shared" si="30"/>
        <v>0</v>
      </c>
      <c r="O173" s="27">
        <f t="shared" si="31"/>
        <v>0</v>
      </c>
    </row>
    <row r="174" spans="1:15" s="1" customFormat="1" x14ac:dyDescent="0.2">
      <c r="A174" s="13" t="s">
        <v>172</v>
      </c>
      <c r="B174" s="17">
        <f t="shared" si="32"/>
        <v>49980</v>
      </c>
      <c r="C174" s="5">
        <v>0</v>
      </c>
      <c r="D174" s="6">
        <f t="shared" si="26"/>
        <v>30001.49</v>
      </c>
      <c r="E174" s="6">
        <f t="shared" si="27"/>
        <v>2.7488004722222223</v>
      </c>
      <c r="F174" s="6">
        <f>SUM($D$8:D174)</f>
        <v>2204466.9100000011</v>
      </c>
      <c r="G174" s="6">
        <f t="shared" si="22"/>
        <v>69998.509999999995</v>
      </c>
      <c r="H174" s="23">
        <f t="shared" si="23"/>
        <v>1.4900000000039881E-5</v>
      </c>
      <c r="I174" s="31">
        <f t="shared" si="24"/>
        <v>0.99999618560000003</v>
      </c>
      <c r="J174" s="16">
        <f t="shared" si="25"/>
        <v>237.48447209575696</v>
      </c>
      <c r="K174" s="24" t="s">
        <v>172</v>
      </c>
      <c r="L174" s="25">
        <f t="shared" si="28"/>
        <v>51105</v>
      </c>
      <c r="M174" s="26">
        <f t="shared" si="29"/>
        <v>0</v>
      </c>
      <c r="N174" s="27">
        <f t="shared" si="30"/>
        <v>0</v>
      </c>
      <c r="O174" s="27">
        <f t="shared" si="31"/>
        <v>0</v>
      </c>
    </row>
    <row r="175" spans="1:15" s="1" customFormat="1" x14ac:dyDescent="0.2">
      <c r="A175" s="13" t="s">
        <v>150</v>
      </c>
      <c r="B175" s="17">
        <f t="shared" si="32"/>
        <v>50010</v>
      </c>
      <c r="C175" s="5">
        <v>0</v>
      </c>
      <c r="D175" s="6">
        <f t="shared" si="26"/>
        <v>30001.49</v>
      </c>
      <c r="E175" s="6">
        <f t="shared" si="27"/>
        <v>2.9988128888888892</v>
      </c>
      <c r="F175" s="6">
        <f>SUM($D$8:D175)</f>
        <v>2234468.4000000013</v>
      </c>
      <c r="G175" s="6">
        <f t="shared" si="22"/>
        <v>69998.509999999995</v>
      </c>
      <c r="H175" s="23">
        <f t="shared" si="23"/>
        <v>1.4900000000039881E-5</v>
      </c>
      <c r="I175" s="31">
        <f t="shared" si="24"/>
        <v>0.99999618560000003</v>
      </c>
      <c r="J175" s="16">
        <f t="shared" si="25"/>
        <v>240.02223313737889</v>
      </c>
      <c r="K175" s="24" t="s">
        <v>150</v>
      </c>
      <c r="L175" s="25">
        <f t="shared" si="28"/>
        <v>51136</v>
      </c>
      <c r="M175" s="26">
        <f t="shared" si="29"/>
        <v>0</v>
      </c>
      <c r="N175" s="27">
        <f t="shared" si="30"/>
        <v>0</v>
      </c>
      <c r="O175" s="27">
        <f t="shared" si="31"/>
        <v>0</v>
      </c>
    </row>
    <row r="176" spans="1:15" s="1" customFormat="1" x14ac:dyDescent="0.2">
      <c r="A176" s="13" t="s">
        <v>152</v>
      </c>
      <c r="B176" s="17">
        <f t="shared" si="32"/>
        <v>50041</v>
      </c>
      <c r="C176" s="5">
        <v>0</v>
      </c>
      <c r="D176" s="6">
        <f t="shared" si="26"/>
        <v>30003.7</v>
      </c>
      <c r="E176" s="6">
        <f t="shared" si="27"/>
        <v>0.25003083333333331</v>
      </c>
      <c r="F176" s="6">
        <f>SUM($D$8:D176)</f>
        <v>2264472.1000000015</v>
      </c>
      <c r="G176" s="6">
        <f t="shared" si="22"/>
        <v>69996.3</v>
      </c>
      <c r="H176" s="23">
        <f t="shared" si="23"/>
        <v>3.7000000000009248E-5</v>
      </c>
      <c r="I176" s="31">
        <f t="shared" si="24"/>
        <v>0.99999052799999999</v>
      </c>
      <c r="J176" s="16">
        <f t="shared" si="25"/>
        <v>242.56377599066835</v>
      </c>
      <c r="K176" s="24" t="s">
        <v>152</v>
      </c>
      <c r="L176" s="25">
        <f t="shared" si="28"/>
        <v>51167</v>
      </c>
      <c r="M176" s="26">
        <f t="shared" si="29"/>
        <v>0</v>
      </c>
      <c r="N176" s="27">
        <f t="shared" si="30"/>
        <v>0</v>
      </c>
      <c r="O176" s="27">
        <f t="shared" si="31"/>
        <v>0</v>
      </c>
    </row>
    <row r="177" spans="1:15" s="1" customFormat="1" x14ac:dyDescent="0.2">
      <c r="A177" s="13" t="s">
        <v>173</v>
      </c>
      <c r="B177" s="17">
        <f t="shared" si="32"/>
        <v>50072</v>
      </c>
      <c r="C177" s="5">
        <v>0</v>
      </c>
      <c r="D177" s="6">
        <f t="shared" si="26"/>
        <v>30003.7</v>
      </c>
      <c r="E177" s="6">
        <f t="shared" si="27"/>
        <v>0.50006166666666663</v>
      </c>
      <c r="F177" s="6">
        <f>SUM($D$8:D177)</f>
        <v>2294475.8000000017</v>
      </c>
      <c r="G177" s="6">
        <f t="shared" si="22"/>
        <v>69996.3</v>
      </c>
      <c r="H177" s="23">
        <f t="shared" si="23"/>
        <v>3.7000000000009248E-5</v>
      </c>
      <c r="I177" s="31">
        <f t="shared" si="24"/>
        <v>0.99999052799999999</v>
      </c>
      <c r="J177" s="16">
        <f t="shared" si="25"/>
        <v>245.08447719129305</v>
      </c>
      <c r="K177" s="24" t="s">
        <v>173</v>
      </c>
      <c r="L177" s="25">
        <f t="shared" si="28"/>
        <v>51196</v>
      </c>
      <c r="M177" s="26">
        <f t="shared" si="29"/>
        <v>0</v>
      </c>
      <c r="N177" s="27">
        <f t="shared" si="30"/>
        <v>0</v>
      </c>
      <c r="O177" s="27">
        <f t="shared" si="31"/>
        <v>0</v>
      </c>
    </row>
    <row r="178" spans="1:15" s="1" customFormat="1" x14ac:dyDescent="0.2">
      <c r="A178" s="13" t="s">
        <v>174</v>
      </c>
      <c r="B178" s="17">
        <f t="shared" si="32"/>
        <v>50100</v>
      </c>
      <c r="C178" s="5">
        <v>0</v>
      </c>
      <c r="D178" s="6">
        <f t="shared" si="26"/>
        <v>30003.7</v>
      </c>
      <c r="E178" s="6">
        <f t="shared" si="27"/>
        <v>0.75009249999999994</v>
      </c>
      <c r="F178" s="6">
        <f>SUM($D$8:D178)</f>
        <v>2324479.5000000019</v>
      </c>
      <c r="G178" s="6">
        <f t="shared" si="22"/>
        <v>69996.3</v>
      </c>
      <c r="H178" s="23">
        <f t="shared" si="23"/>
        <v>3.7000000000009248E-5</v>
      </c>
      <c r="I178" s="31">
        <f t="shared" si="24"/>
        <v>0.99999052799999999</v>
      </c>
      <c r="J178" s="16">
        <f t="shared" si="25"/>
        <v>247.59655889629315</v>
      </c>
      <c r="K178" s="24" t="s">
        <v>174</v>
      </c>
      <c r="L178" s="25">
        <f t="shared" si="28"/>
        <v>51227</v>
      </c>
      <c r="M178" s="26">
        <f t="shared" si="29"/>
        <v>0</v>
      </c>
      <c r="N178" s="27">
        <f t="shared" si="30"/>
        <v>0</v>
      </c>
      <c r="O178" s="27">
        <f t="shared" si="31"/>
        <v>0</v>
      </c>
    </row>
    <row r="179" spans="1:15" x14ac:dyDescent="0.2">
      <c r="A179" s="13" t="s">
        <v>175</v>
      </c>
      <c r="B179" s="17">
        <f t="shared" si="32"/>
        <v>50131</v>
      </c>
      <c r="C179" s="5">
        <v>0</v>
      </c>
      <c r="D179" s="6">
        <f t="shared" si="26"/>
        <v>30003.7</v>
      </c>
      <c r="E179" s="6">
        <f t="shared" si="27"/>
        <v>1.0001233333333333</v>
      </c>
      <c r="F179" s="6">
        <f>SUM($D$8:D179)</f>
        <v>2354483.200000002</v>
      </c>
      <c r="G179" s="6">
        <f t="shared" si="22"/>
        <v>69996.3</v>
      </c>
      <c r="H179" s="23">
        <f t="shared" si="23"/>
        <v>3.7000000000009248E-5</v>
      </c>
      <c r="I179" s="31">
        <f t="shared" si="24"/>
        <v>0.99999052799999999</v>
      </c>
      <c r="J179" s="16">
        <f t="shared" si="25"/>
        <v>250.10006524153945</v>
      </c>
      <c r="K179" s="24" t="s">
        <v>175</v>
      </c>
      <c r="L179" s="25">
        <f t="shared" si="28"/>
        <v>51257</v>
      </c>
      <c r="M179" s="26">
        <f t="shared" si="29"/>
        <v>0</v>
      </c>
      <c r="N179" s="27">
        <f t="shared" si="30"/>
        <v>0</v>
      </c>
      <c r="O179" s="27">
        <f t="shared" si="31"/>
        <v>0</v>
      </c>
    </row>
    <row r="180" spans="1:15" x14ac:dyDescent="0.2">
      <c r="A180" s="13" t="s">
        <v>176</v>
      </c>
      <c r="B180" s="17">
        <f t="shared" si="32"/>
        <v>50161</v>
      </c>
      <c r="C180" s="5">
        <v>0</v>
      </c>
      <c r="D180" s="6">
        <f t="shared" si="26"/>
        <v>30003.7</v>
      </c>
      <c r="E180" s="6">
        <f t="shared" si="27"/>
        <v>1.2501541666666665</v>
      </c>
      <c r="F180" s="6">
        <f>SUM($D$8:D180)</f>
        <v>2384486.9000000022</v>
      </c>
      <c r="G180" s="6">
        <f t="shared" si="22"/>
        <v>69996.3</v>
      </c>
      <c r="H180" s="23">
        <f t="shared" si="23"/>
        <v>3.7000000000009248E-5</v>
      </c>
      <c r="I180" s="31">
        <f t="shared" si="24"/>
        <v>0.99999052799999999</v>
      </c>
      <c r="J180" s="16">
        <f t="shared" si="25"/>
        <v>252.59504006208778</v>
      </c>
      <c r="K180" s="24" t="s">
        <v>176</v>
      </c>
      <c r="L180" s="25">
        <f t="shared" si="28"/>
        <v>51288</v>
      </c>
      <c r="M180" s="26">
        <f t="shared" si="29"/>
        <v>0</v>
      </c>
      <c r="N180" s="27">
        <f t="shared" si="30"/>
        <v>0</v>
      </c>
      <c r="O180" s="27">
        <f t="shared" si="31"/>
        <v>0</v>
      </c>
    </row>
    <row r="181" spans="1:15" x14ac:dyDescent="0.2">
      <c r="A181" s="13" t="s">
        <v>177</v>
      </c>
      <c r="B181" s="17">
        <f t="shared" si="32"/>
        <v>50192</v>
      </c>
      <c r="C181" s="5">
        <v>0</v>
      </c>
      <c r="D181" s="6">
        <f t="shared" si="26"/>
        <v>30003.7</v>
      </c>
      <c r="E181" s="6">
        <f t="shared" si="27"/>
        <v>1.5001849999999997</v>
      </c>
      <c r="F181" s="6">
        <f>SUM($D$8:D181)</f>
        <v>2414490.6000000024</v>
      </c>
      <c r="G181" s="6">
        <f t="shared" si="22"/>
        <v>69996.3</v>
      </c>
      <c r="H181" s="23">
        <f t="shared" si="23"/>
        <v>3.7000000000009248E-5</v>
      </c>
      <c r="I181" s="31">
        <f t="shared" si="24"/>
        <v>0.99999052799999999</v>
      </c>
      <c r="J181" s="16">
        <f t="shared" si="25"/>
        <v>255.08152689473724</v>
      </c>
      <c r="K181" s="24" t="s">
        <v>177</v>
      </c>
      <c r="L181" s="25">
        <f t="shared" si="28"/>
        <v>51318</v>
      </c>
      <c r="M181" s="26">
        <f t="shared" si="29"/>
        <v>0</v>
      </c>
      <c r="N181" s="27">
        <f t="shared" si="30"/>
        <v>0</v>
      </c>
      <c r="O181" s="27">
        <f t="shared" si="31"/>
        <v>0</v>
      </c>
    </row>
    <row r="182" spans="1:15" x14ac:dyDescent="0.2">
      <c r="A182" s="13" t="s">
        <v>178</v>
      </c>
      <c r="B182" s="17">
        <f t="shared" si="32"/>
        <v>50222</v>
      </c>
      <c r="C182" s="5">
        <v>0</v>
      </c>
      <c r="D182" s="6">
        <f t="shared" si="26"/>
        <v>30003.7</v>
      </c>
      <c r="E182" s="6">
        <f t="shared" si="27"/>
        <v>1.7502158333333329</v>
      </c>
      <c r="F182" s="6">
        <f>SUM($D$8:D182)</f>
        <v>2444494.3000000026</v>
      </c>
      <c r="G182" s="6">
        <f t="shared" si="22"/>
        <v>69996.3</v>
      </c>
      <c r="H182" s="23">
        <f t="shared" si="23"/>
        <v>3.7000000000009248E-5</v>
      </c>
      <c r="I182" s="31">
        <f t="shared" si="24"/>
        <v>0.99999052799999999</v>
      </c>
      <c r="J182" s="16">
        <f t="shared" si="25"/>
        <v>257.55956898056269</v>
      </c>
      <c r="K182" s="24" t="s">
        <v>178</v>
      </c>
      <c r="L182" s="25">
        <f t="shared" si="28"/>
        <v>51349</v>
      </c>
      <c r="M182" s="26">
        <f t="shared" si="29"/>
        <v>0</v>
      </c>
      <c r="N182" s="27">
        <f t="shared" si="30"/>
        <v>0</v>
      </c>
      <c r="O182" s="27">
        <f t="shared" si="31"/>
        <v>0</v>
      </c>
    </row>
    <row r="183" spans="1:15" x14ac:dyDescent="0.2">
      <c r="A183" s="13" t="s">
        <v>179</v>
      </c>
      <c r="B183" s="17">
        <f t="shared" si="32"/>
        <v>50253</v>
      </c>
      <c r="C183" s="5">
        <v>0</v>
      </c>
      <c r="D183" s="6">
        <f t="shared" si="26"/>
        <v>30003.7</v>
      </c>
      <c r="E183" s="6">
        <f t="shared" si="27"/>
        <v>2.0002466666666661</v>
      </c>
      <c r="F183" s="6">
        <f>SUM($D$8:D183)</f>
        <v>2474498.0000000028</v>
      </c>
      <c r="G183" s="6">
        <f t="shared" si="22"/>
        <v>69996.3</v>
      </c>
      <c r="H183" s="23">
        <f t="shared" si="23"/>
        <v>3.7000000000009248E-5</v>
      </c>
      <c r="I183" s="31">
        <f t="shared" si="24"/>
        <v>0.99999052799999999</v>
      </c>
      <c r="J183" s="16">
        <f t="shared" si="25"/>
        <v>260.02920926742138</v>
      </c>
      <c r="K183" s="24" t="s">
        <v>179</v>
      </c>
      <c r="L183" s="25">
        <f t="shared" si="28"/>
        <v>51380</v>
      </c>
      <c r="M183" s="26">
        <f t="shared" si="29"/>
        <v>0</v>
      </c>
      <c r="N183" s="27">
        <f t="shared" si="30"/>
        <v>0</v>
      </c>
      <c r="O183" s="27">
        <f t="shared" si="31"/>
        <v>0</v>
      </c>
    </row>
    <row r="184" spans="1:15" x14ac:dyDescent="0.2">
      <c r="A184" s="13" t="s">
        <v>180</v>
      </c>
      <c r="B184" s="17">
        <f t="shared" si="32"/>
        <v>50284</v>
      </c>
      <c r="C184" s="5">
        <v>0</v>
      </c>
      <c r="D184" s="6">
        <f t="shared" si="26"/>
        <v>30003.7</v>
      </c>
      <c r="E184" s="6">
        <f t="shared" si="27"/>
        <v>2.2502774999999993</v>
      </c>
      <c r="F184" s="6">
        <f>SUM($D$8:D184)</f>
        <v>2504501.700000003</v>
      </c>
      <c r="G184" s="6">
        <f t="shared" si="22"/>
        <v>69996.3</v>
      </c>
      <c r="H184" s="23">
        <f t="shared" si="23"/>
        <v>3.7000000000009248E-5</v>
      </c>
      <c r="I184" s="31">
        <f t="shared" si="24"/>
        <v>0.99999052799999999</v>
      </c>
      <c r="J184" s="16">
        <f t="shared" si="25"/>
        <v>262.4904904124341</v>
      </c>
      <c r="K184" s="24" t="s">
        <v>180</v>
      </c>
      <c r="L184" s="25">
        <f t="shared" si="28"/>
        <v>51410</v>
      </c>
      <c r="M184" s="26">
        <f t="shared" si="29"/>
        <v>0</v>
      </c>
      <c r="N184" s="27">
        <f t="shared" si="30"/>
        <v>0</v>
      </c>
      <c r="O184" s="27">
        <f t="shared" si="31"/>
        <v>0</v>
      </c>
    </row>
    <row r="185" spans="1:15" x14ac:dyDescent="0.2">
      <c r="A185" s="13" t="s">
        <v>181</v>
      </c>
      <c r="B185" s="17">
        <f t="shared" si="32"/>
        <v>50314</v>
      </c>
      <c r="C185" s="5">
        <v>0</v>
      </c>
      <c r="D185" s="6">
        <f t="shared" si="26"/>
        <v>30003.7</v>
      </c>
      <c r="E185" s="6">
        <f t="shared" si="27"/>
        <v>2.5003083333333325</v>
      </c>
      <c r="F185" s="6">
        <f>SUM($D$8:D185)</f>
        <v>2534505.4000000032</v>
      </c>
      <c r="G185" s="6">
        <f t="shared" si="22"/>
        <v>69996.3</v>
      </c>
      <c r="H185" s="23">
        <f t="shared" si="23"/>
        <v>3.7000000000009248E-5</v>
      </c>
      <c r="I185" s="31">
        <f t="shared" si="24"/>
        <v>0.99999052799999999</v>
      </c>
      <c r="J185" s="16">
        <f t="shared" si="25"/>
        <v>264.94345478444114</v>
      </c>
      <c r="K185" s="24" t="s">
        <v>181</v>
      </c>
      <c r="L185" s="25">
        <f t="shared" si="28"/>
        <v>51441</v>
      </c>
      <c r="M185" s="26">
        <f t="shared" si="29"/>
        <v>0</v>
      </c>
      <c r="N185" s="27">
        <f t="shared" si="30"/>
        <v>0</v>
      </c>
      <c r="O185" s="27">
        <f t="shared" si="31"/>
        <v>0</v>
      </c>
    </row>
    <row r="186" spans="1:15" x14ac:dyDescent="0.2">
      <c r="A186" s="13" t="s">
        <v>182</v>
      </c>
      <c r="B186" s="17">
        <f t="shared" si="32"/>
        <v>50345</v>
      </c>
      <c r="C186" s="5">
        <v>0</v>
      </c>
      <c r="D186" s="6">
        <f t="shared" si="26"/>
        <v>30003.7</v>
      </c>
      <c r="E186" s="6">
        <f t="shared" si="27"/>
        <v>2.7503391666666657</v>
      </c>
      <c r="F186" s="6">
        <f>SUM($D$8:D186)</f>
        <v>2564509.1000000034</v>
      </c>
      <c r="G186" s="6">
        <f t="shared" si="22"/>
        <v>69996.3</v>
      </c>
      <c r="H186" s="23">
        <f t="shared" si="23"/>
        <v>3.7000000000009248E-5</v>
      </c>
      <c r="I186" s="31">
        <f t="shared" si="24"/>
        <v>0.99999052799999999</v>
      </c>
      <c r="J186" s="16">
        <f t="shared" si="25"/>
        <v>267.38814446643369</v>
      </c>
      <c r="K186" s="24" t="s">
        <v>182</v>
      </c>
      <c r="L186" s="25">
        <f t="shared" si="28"/>
        <v>51471</v>
      </c>
      <c r="M186" s="26">
        <f t="shared" si="29"/>
        <v>0</v>
      </c>
      <c r="N186" s="27">
        <f t="shared" si="30"/>
        <v>0</v>
      </c>
      <c r="O186" s="27">
        <f t="shared" si="31"/>
        <v>0</v>
      </c>
    </row>
    <row r="187" spans="1:15" x14ac:dyDescent="0.2">
      <c r="A187" s="13" t="s">
        <v>183</v>
      </c>
      <c r="B187" s="17">
        <f t="shared" si="32"/>
        <v>50375</v>
      </c>
      <c r="C187" s="5">
        <v>0</v>
      </c>
      <c r="D187" s="6">
        <f t="shared" si="26"/>
        <v>30003.7</v>
      </c>
      <c r="E187" s="6">
        <f t="shared" si="27"/>
        <v>3.0003699999999989</v>
      </c>
      <c r="F187" s="6">
        <f>SUM($D$8:D187)</f>
        <v>2594512.8000000035</v>
      </c>
      <c r="G187" s="6">
        <f t="shared" si="22"/>
        <v>69996.3</v>
      </c>
      <c r="H187" s="23">
        <f t="shared" si="23"/>
        <v>3.7000000000009248E-5</v>
      </c>
      <c r="I187" s="31">
        <f t="shared" si="24"/>
        <v>0.99999052799999999</v>
      </c>
      <c r="J187" s="16">
        <f t="shared" si="25"/>
        <v>269.82460125796007</v>
      </c>
      <c r="K187" s="24" t="s">
        <v>183</v>
      </c>
      <c r="L187" s="25">
        <f t="shared" si="28"/>
        <v>51502</v>
      </c>
      <c r="M187" s="26">
        <f t="shared" si="29"/>
        <v>0</v>
      </c>
      <c r="N187" s="27">
        <f t="shared" si="30"/>
        <v>0</v>
      </c>
      <c r="O187" s="27">
        <f t="shared" si="31"/>
        <v>0</v>
      </c>
    </row>
    <row r="188" spans="1:15" x14ac:dyDescent="0.2">
      <c r="A188" s="13" t="s">
        <v>184</v>
      </c>
      <c r="B188" s="17">
        <f t="shared" si="32"/>
        <v>50406</v>
      </c>
      <c r="C188" s="5">
        <v>0</v>
      </c>
      <c r="D188" s="6">
        <f t="shared" si="26"/>
        <v>30005.91</v>
      </c>
      <c r="E188" s="6">
        <f t="shared" si="27"/>
        <v>0.25004925</v>
      </c>
      <c r="F188" s="6">
        <f>SUM($D$8:D188)</f>
        <v>2624518.7100000037</v>
      </c>
      <c r="G188" s="6">
        <f t="shared" si="22"/>
        <v>69994.09</v>
      </c>
      <c r="H188" s="23">
        <f t="shared" si="23"/>
        <v>5.9100000000034125E-5</v>
      </c>
      <c r="I188" s="31">
        <f t="shared" si="24"/>
        <v>0.99998487039999995</v>
      </c>
      <c r="J188" s="16">
        <f t="shared" si="25"/>
        <v>272.26679647770288</v>
      </c>
      <c r="K188" s="24" t="s">
        <v>184</v>
      </c>
      <c r="L188" s="25">
        <f t="shared" si="28"/>
        <v>51533</v>
      </c>
      <c r="M188" s="26">
        <f t="shared" si="29"/>
        <v>0</v>
      </c>
      <c r="N188" s="27">
        <f t="shared" si="30"/>
        <v>0</v>
      </c>
      <c r="O188" s="27">
        <f t="shared" si="31"/>
        <v>0</v>
      </c>
    </row>
    <row r="189" spans="1:15" x14ac:dyDescent="0.2">
      <c r="A189" s="13" t="s">
        <v>185</v>
      </c>
      <c r="B189" s="17">
        <f t="shared" si="32"/>
        <v>50437</v>
      </c>
      <c r="C189" s="5">
        <v>0</v>
      </c>
      <c r="D189" s="6">
        <f t="shared" si="26"/>
        <v>30005.91</v>
      </c>
      <c r="E189" s="6">
        <f t="shared" si="27"/>
        <v>0.5000985</v>
      </c>
      <c r="F189" s="6">
        <f>SUM($D$8:D189)</f>
        <v>2654524.6200000038</v>
      </c>
      <c r="G189" s="6">
        <f t="shared" si="22"/>
        <v>69994.09</v>
      </c>
      <c r="H189" s="23">
        <f t="shared" si="23"/>
        <v>5.9100000000034125E-5</v>
      </c>
      <c r="I189" s="31">
        <f t="shared" si="24"/>
        <v>0.99998487039999995</v>
      </c>
      <c r="J189" s="16">
        <f t="shared" si="25"/>
        <v>274.68720568826598</v>
      </c>
      <c r="K189" s="24" t="s">
        <v>185</v>
      </c>
      <c r="L189" s="25">
        <f t="shared" si="28"/>
        <v>51561</v>
      </c>
      <c r="M189" s="26">
        <f t="shared" si="29"/>
        <v>0</v>
      </c>
      <c r="N189" s="27">
        <f t="shared" si="30"/>
        <v>0</v>
      </c>
      <c r="O189" s="27">
        <f t="shared" si="31"/>
        <v>0</v>
      </c>
    </row>
    <row r="190" spans="1:15" x14ac:dyDescent="0.2">
      <c r="A190" s="13" t="s">
        <v>186</v>
      </c>
      <c r="B190" s="17">
        <f t="shared" si="32"/>
        <v>50465</v>
      </c>
      <c r="C190" s="5">
        <v>0</v>
      </c>
      <c r="D190" s="6">
        <f t="shared" si="26"/>
        <v>30005.91</v>
      </c>
      <c r="E190" s="6">
        <f t="shared" si="27"/>
        <v>0.75014775</v>
      </c>
      <c r="F190" s="6">
        <f>SUM($D$8:D190)</f>
        <v>2684530.530000004</v>
      </c>
      <c r="G190" s="6">
        <f t="shared" si="22"/>
        <v>69994.09</v>
      </c>
      <c r="H190" s="23">
        <f t="shared" si="23"/>
        <v>5.9100000000034125E-5</v>
      </c>
      <c r="I190" s="31">
        <f t="shared" si="24"/>
        <v>0.99998487039999995</v>
      </c>
      <c r="J190" s="16">
        <f t="shared" si="25"/>
        <v>277.09950393312477</v>
      </c>
      <c r="K190" s="24" t="s">
        <v>186</v>
      </c>
      <c r="L190" s="25">
        <f t="shared" si="28"/>
        <v>51592</v>
      </c>
      <c r="M190" s="26">
        <f t="shared" si="29"/>
        <v>0</v>
      </c>
      <c r="N190" s="27">
        <f t="shared" si="30"/>
        <v>0</v>
      </c>
      <c r="O190" s="27">
        <f t="shared" si="31"/>
        <v>0</v>
      </c>
    </row>
    <row r="191" spans="1:15" x14ac:dyDescent="0.2">
      <c r="A191" s="13" t="s">
        <v>187</v>
      </c>
      <c r="B191" s="17">
        <f t="shared" si="32"/>
        <v>50496</v>
      </c>
      <c r="C191" s="5">
        <v>0</v>
      </c>
      <c r="D191" s="6">
        <f t="shared" si="26"/>
        <v>30005.91</v>
      </c>
      <c r="E191" s="6">
        <f t="shared" si="27"/>
        <v>1.000197</v>
      </c>
      <c r="F191" s="6">
        <f>SUM($D$8:D191)</f>
        <v>2714536.4400000041</v>
      </c>
      <c r="G191" s="6">
        <f t="shared" si="22"/>
        <v>69994.09</v>
      </c>
      <c r="H191" s="23">
        <f t="shared" si="23"/>
        <v>5.9100000000034125E-5</v>
      </c>
      <c r="I191" s="31">
        <f t="shared" si="24"/>
        <v>0.99998487039999995</v>
      </c>
      <c r="J191" s="16">
        <f t="shared" si="25"/>
        <v>279.50373191472681</v>
      </c>
      <c r="K191" s="24" t="s">
        <v>187</v>
      </c>
      <c r="L191" s="25">
        <f t="shared" si="28"/>
        <v>51622</v>
      </c>
      <c r="M191" s="26">
        <f t="shared" si="29"/>
        <v>0</v>
      </c>
      <c r="N191" s="27">
        <f t="shared" si="30"/>
        <v>0</v>
      </c>
      <c r="O191" s="27">
        <f t="shared" si="31"/>
        <v>0</v>
      </c>
    </row>
  </sheetData>
  <printOptions horizontalCentered="1"/>
  <pageMargins left="0.39370078740157483" right="0.39370078740157483" top="0.59055118110236227" bottom="0.55118110236220474" header="0.51181102362204722" footer="0.47244094488188981"/>
  <pageSetup paperSize="9" fitToHeight="0" orientation="landscape" horizontalDpi="1200" verticalDpi="1200" r:id="rId1"/>
  <headerFooter alignWithMargins="0">
    <oddFooter>&amp;R&amp;"Arial"&amp;7&amp;F/&amp;D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 2020 P</vt:lpstr>
      <vt:lpstr>D 2020 P (13y)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LBS-Classic</dc:title>
  <dc:subject>3,50%-Vorzugszins</dc:subject>
  <dc:creator>Helaba</dc:creator>
  <cp:lastModifiedBy>Stephan</cp:lastModifiedBy>
  <cp:lastPrinted>2021-09-09T12:58:58Z</cp:lastPrinted>
  <dcterms:created xsi:type="dcterms:W3CDTF">2022-12-06T17:08:54Z</dcterms:created>
  <dcterms:modified xsi:type="dcterms:W3CDTF">2023-02-19T00:09:14Z</dcterms:modified>
</cp:coreProperties>
</file>