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ork\HAUS\"/>
    </mc:Choice>
  </mc:AlternateContent>
  <xr:revisionPtr revIDLastSave="0" documentId="13_ncr:1_{C2120A68-0F6F-4C0F-BCCE-D09B33F8AE9B}" xr6:coauthVersionLast="47" xr6:coauthVersionMax="47" xr10:uidLastSave="{00000000-0000-0000-0000-000000000000}"/>
  <bookViews>
    <workbookView xWindow="-108" yWindow="-108" windowWidth="19416" windowHeight="14160" xr2:uid="{B90FCB35-5ED2-4BC6-B774-0048168EA2DE}"/>
  </bookViews>
  <sheets>
    <sheet name="Strompreisbrems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C4" i="1"/>
  <c r="E18" i="1" s="1"/>
  <c r="K18" i="1"/>
  <c r="K12" i="1"/>
  <c r="K7" i="1"/>
  <c r="D20" i="1"/>
  <c r="G8" i="1"/>
  <c r="G9" i="1" s="1"/>
  <c r="G10" i="1" s="1"/>
  <c r="G11" i="1" s="1"/>
  <c r="G13" i="1" s="1"/>
  <c r="G14" i="1" s="1"/>
  <c r="G15" i="1" s="1"/>
  <c r="G16" i="1" s="1"/>
  <c r="G17" i="1" s="1"/>
  <c r="G18" i="1" s="1"/>
  <c r="H18" i="1" l="1"/>
  <c r="F18" i="1"/>
  <c r="E11" i="1"/>
  <c r="E13" i="1"/>
  <c r="E14" i="1"/>
  <c r="E7" i="1"/>
  <c r="E8" i="1"/>
  <c r="E16" i="1"/>
  <c r="E12" i="1"/>
  <c r="E15" i="1"/>
  <c r="E9" i="1"/>
  <c r="E17" i="1"/>
  <c r="E10" i="1"/>
  <c r="K9" i="1"/>
  <c r="K10" i="1"/>
  <c r="K17" i="1"/>
  <c r="K11" i="1"/>
  <c r="K13" i="1"/>
  <c r="K14" i="1"/>
  <c r="K15" i="1"/>
  <c r="K8" i="1"/>
  <c r="K16" i="1"/>
  <c r="H12" i="1" l="1"/>
  <c r="F12" i="1"/>
  <c r="H8" i="1"/>
  <c r="F8" i="1"/>
  <c r="H10" i="1"/>
  <c r="F10" i="1"/>
  <c r="F13" i="1"/>
  <c r="H13" i="1"/>
  <c r="I13" i="1" s="1"/>
  <c r="F15" i="1"/>
  <c r="I15" i="1" s="1"/>
  <c r="H15" i="1"/>
  <c r="E20" i="1"/>
  <c r="F16" i="1"/>
  <c r="I16" i="1" s="1"/>
  <c r="H16" i="1"/>
  <c r="F7" i="1"/>
  <c r="H7" i="1"/>
  <c r="H20" i="1" s="1"/>
  <c r="F14" i="1"/>
  <c r="F20" i="1" s="1"/>
  <c r="H14" i="1"/>
  <c r="H17" i="1"/>
  <c r="F17" i="1"/>
  <c r="H9" i="1"/>
  <c r="F9" i="1"/>
  <c r="F11" i="1"/>
  <c r="I11" i="1" s="1"/>
  <c r="H11" i="1"/>
  <c r="I18" i="1"/>
  <c r="I10" i="1"/>
  <c r="I17" i="1"/>
  <c r="I9" i="1"/>
  <c r="I8" i="1"/>
  <c r="K20" i="1"/>
  <c r="I14" i="1" l="1"/>
  <c r="I20" i="1" s="1"/>
  <c r="I22" i="1" s="1"/>
  <c r="I7" i="1"/>
  <c r="I12" i="1"/>
</calcChain>
</file>

<file path=xl/sharedStrings.xml><?xml version="1.0" encoding="utf-8"?>
<sst xmlns="http://schemas.openxmlformats.org/spreadsheetml/2006/main" count="28" uniqueCount="28">
  <si>
    <t>Monat</t>
  </si>
  <si>
    <t>Jahr</t>
  </si>
  <si>
    <t>Januar</t>
  </si>
  <si>
    <t>kWh Stromverbrauch vom Vorjahr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</si>
  <si>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</si>
  <si>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</si>
  <si>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</si>
  <si>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</si>
  <si>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</si>
  <si>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</si>
  <si>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</si>
  <si>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</si>
  <si>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</si>
  <si>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</si>
  <si>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</si>
  <si>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 xml:space="preserve"> 1/12 davon</t>
  </si>
  <si>
    <t>Strompreisbremse monatlich</t>
  </si>
  <si>
    <t>Zum Vergleich OHNE Strompreis- bremse</t>
  </si>
  <si>
    <t xml:space="preserve">Jahressummen </t>
  </si>
  <si>
    <t>Ersparnis durch die Strompreisbremse im Jahr 2023:</t>
  </si>
  <si>
    <r>
      <t xml:space="preserve">Stromkosten insgesamt
</t>
    </r>
    <r>
      <rPr>
        <b/>
        <sz val="14"/>
        <color theme="1"/>
        <rFont val="Arial"/>
        <family val="2"/>
      </rPr>
      <t>BRUTTO</t>
    </r>
    <r>
      <rPr>
        <sz val="14"/>
        <color theme="1"/>
        <rFont val="Arial"/>
        <family val="2"/>
      </rPr>
      <t xml:space="preserve">
monatlich</t>
    </r>
  </si>
  <si>
    <t>monatlicher Stromver- brauch</t>
  </si>
  <si>
    <r>
      <t xml:space="preserve">Achtung: Die Strompreisbremse gilt </t>
    </r>
    <r>
      <rPr>
        <b/>
        <sz val="14"/>
        <color theme="1"/>
        <rFont val="Arial"/>
        <family val="2"/>
      </rPr>
      <t>NICHT</t>
    </r>
    <r>
      <rPr>
        <sz val="14"/>
        <color theme="1"/>
        <rFont val="Arial"/>
        <family val="2"/>
      </rPr>
      <t xml:space="preserve"> für 80 % vom </t>
    </r>
    <r>
      <rPr>
        <b/>
        <u/>
        <sz val="14"/>
        <color theme="1"/>
        <rFont val="Arial"/>
        <family val="2"/>
      </rPr>
      <t>monatlichen</t>
    </r>
    <r>
      <rPr>
        <sz val="14"/>
        <color theme="1"/>
        <rFont val="Arial"/>
        <family val="2"/>
      </rPr>
      <t xml:space="preserve"> Verbrauch!</t>
    </r>
  </si>
  <si>
    <t>zuzüglich Strom-Grundpreis Brutto p.a.:</t>
  </si>
  <si>
    <t>für maximal 1/12 der 80% September 2022 Prognose</t>
  </si>
  <si>
    <r>
      <t xml:space="preserve">Stromkosten für max. 1/12 der 80 % Prognose </t>
    </r>
    <r>
      <rPr>
        <b/>
        <sz val="14"/>
        <color theme="1"/>
        <rFont val="Arial"/>
        <family val="2"/>
      </rPr>
      <t xml:space="preserve">BRUTTO
</t>
    </r>
    <r>
      <rPr>
        <b/>
        <u/>
        <sz val="14"/>
        <color theme="1"/>
        <rFont val="Arial"/>
        <family val="2"/>
      </rPr>
      <t>max</t>
    </r>
    <r>
      <rPr>
        <sz val="14"/>
        <color theme="1"/>
        <rFont val="Arial"/>
        <family val="2"/>
      </rPr>
      <t>. 40 ct/kWh</t>
    </r>
  </si>
  <si>
    <r>
      <t xml:space="preserve">tatsächlicher Strompreis </t>
    </r>
    <r>
      <rPr>
        <b/>
        <sz val="14"/>
        <color theme="1"/>
        <rFont val="Arial"/>
        <family val="2"/>
      </rPr>
      <t xml:space="preserve">BRUTTO
</t>
    </r>
    <r>
      <rPr>
        <sz val="11"/>
        <color theme="1"/>
        <rFont val="Arial"/>
        <family val="2"/>
      </rPr>
      <t>(incl. Stromsteuer)</t>
    </r>
  </si>
  <si>
    <r>
      <t xml:space="preserve">Stromkosten für die restlichen
20 % </t>
    </r>
    <r>
      <rPr>
        <b/>
        <sz val="14"/>
        <color theme="1"/>
        <rFont val="Arial"/>
        <family val="2"/>
      </rPr>
      <t>BRUTTO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</si>
</sst>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&quot; ct/kWh&quot;"/>
    <numFmt numFmtId="167" formatCode="#,##0&quot; kWh&quot;"/>
    <numFmt numFmtId="168" formatCode="0.0%"/>
  </numFmts>
  <fonts count="8" x14ac:knownFonts="1">
    <font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name val="Arial"/>
      <family val="2"/>
    </font>
    <font>
      <b/>
      <u/>
      <sz val="14"/>
      <color theme="1"/>
      <name val="Arial"/>
      <family val="2"/>
    </font>
    <font>
      <b/>
      <sz val="20"/>
      <color theme="1"/>
      <name val="Arial"/>
      <family val="2"/>
    </font>
    <font>
      <b/>
      <sz val="48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0" fillId="3" borderId="1" xfId="2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44" fontId="2" fillId="0" borderId="1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3" borderId="1" xfId="2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44" fontId="0" fillId="0" borderId="5" xfId="2" applyFon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44" fontId="0" fillId="3" borderId="5" xfId="0" applyNumberForma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/>
    <xf numFmtId="0" fontId="2" fillId="0" borderId="0" xfId="0" applyFont="1"/>
    <xf numFmtId="167" fontId="0" fillId="0" borderId="1" xfId="0" applyNumberFormat="1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 vertical="center"/>
    </xf>
    <xf numFmtId="167" fontId="0" fillId="3" borderId="1" xfId="0" applyNumberFormat="1" applyFill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167" fontId="0" fillId="0" borderId="0" xfId="1" applyNumberFormat="1" applyFont="1"/>
    <xf numFmtId="167" fontId="2" fillId="0" borderId="0" xfId="0" applyNumberFormat="1" applyFont="1"/>
    <xf numFmtId="44" fontId="5" fillId="0" borderId="0" xfId="2" applyFont="1" applyBorder="1" applyAlignment="1">
      <alignment horizontal="center" vertical="center"/>
    </xf>
    <xf numFmtId="168" fontId="0" fillId="0" borderId="0" xfId="3" applyNumberFormat="1" applyFont="1" applyAlignment="1">
      <alignment horizontal="center" vertical="center"/>
    </xf>
    <xf numFmtId="167" fontId="0" fillId="2" borderId="0" xfId="1" applyNumberFormat="1" applyFont="1" applyFill="1" applyProtection="1">
      <protection locked="0"/>
    </xf>
    <xf numFmtId="167" fontId="2" fillId="2" borderId="1" xfId="0" applyNumberFormat="1" applyFont="1" applyFill="1" applyBorder="1" applyAlignment="1" applyProtection="1">
      <alignment horizontal="center" vertical="center"/>
      <protection locked="0"/>
    </xf>
    <xf numFmtId="167" fontId="2" fillId="2" borderId="5" xfId="0" applyNumberFormat="1" applyFont="1" applyFill="1" applyBorder="1" applyAlignment="1" applyProtection="1">
      <alignment horizontal="center" vertical="center"/>
      <protection locked="0"/>
    </xf>
    <xf numFmtId="167" fontId="0" fillId="2" borderId="5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5" xfId="0" applyNumberFormat="1" applyFill="1" applyBorder="1" applyAlignment="1" applyProtection="1">
      <alignment horizontal="center" vertical="center"/>
      <protection locked="0"/>
    </xf>
    <xf numFmtId="44" fontId="5" fillId="2" borderId="0" xfId="2" applyFont="1" applyFill="1" applyBorder="1" applyAlignment="1" applyProtection="1">
      <alignment horizontal="center" vertical="center"/>
      <protection locked="0"/>
    </xf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E0DD0-74D3-4584-8250-996910036D9C}">
  <dimension ref="A1:L24"/>
  <sheetViews>
    <sheetView tabSelected="1" zoomScale="80" zoomScaleNormal="80" workbookViewId="0"/>
  </sheetViews>
  <sheetFormatPr baseColWidth="10" defaultRowHeight="17.399999999999999" x14ac:dyDescent="0.3"/>
  <cols>
    <col min="1" max="1" width="2.84375" customWidth="1"/>
    <col min="2" max="2" width="6.23046875" customWidth="1"/>
    <col min="3" max="3" width="10.3046875" customWidth="1"/>
    <col min="5" max="5" width="11" customWidth="1"/>
    <col min="6" max="6" width="13.765625" bestFit="1" customWidth="1"/>
    <col min="7" max="7" width="12.07421875" customWidth="1"/>
    <col min="9" max="9" width="13.4609375" customWidth="1"/>
    <col min="10" max="10" width="2.765625" customWidth="1"/>
    <col min="11" max="11" width="12" customWidth="1"/>
  </cols>
  <sheetData>
    <row r="1" spans="1:12" ht="60.6" x14ac:dyDescent="1">
      <c r="A1" s="22" t="s">
        <v>16</v>
      </c>
    </row>
    <row r="3" spans="1:12" x14ac:dyDescent="0.3">
      <c r="C3" s="33">
        <v>3015</v>
      </c>
      <c r="D3" t="s">
        <v>3</v>
      </c>
      <c r="F3" s="29"/>
    </row>
    <row r="4" spans="1:12" x14ac:dyDescent="0.3">
      <c r="C4" s="30">
        <f>ROUND(C3/12,0)</f>
        <v>251</v>
      </c>
      <c r="D4" s="23" t="s">
        <v>15</v>
      </c>
      <c r="E4" t="s">
        <v>22</v>
      </c>
    </row>
    <row r="6" spans="1:12" ht="105" thickBot="1" x14ac:dyDescent="0.35">
      <c r="A6" s="2"/>
      <c r="B6" s="3" t="s">
        <v>1</v>
      </c>
      <c r="C6" s="3" t="s">
        <v>0</v>
      </c>
      <c r="D6" s="3" t="s">
        <v>21</v>
      </c>
      <c r="E6" s="3" t="s">
        <v>24</v>
      </c>
      <c r="F6" s="3" t="s">
        <v>25</v>
      </c>
      <c r="G6" s="3" t="s">
        <v>26</v>
      </c>
      <c r="H6" s="3" t="s">
        <v>27</v>
      </c>
      <c r="I6" s="3" t="s">
        <v>20</v>
      </c>
      <c r="J6" s="4"/>
      <c r="K6" s="3" t="s">
        <v>17</v>
      </c>
      <c r="L6" s="1"/>
    </row>
    <row r="7" spans="1:12" ht="18" thickTop="1" x14ac:dyDescent="0.3">
      <c r="A7" s="5">
        <v>1</v>
      </c>
      <c r="B7" s="5">
        <v>2023</v>
      </c>
      <c r="C7" s="5" t="s">
        <v>2</v>
      </c>
      <c r="D7" s="34">
        <v>338</v>
      </c>
      <c r="E7" s="24">
        <f>C$4</f>
        <v>251</v>
      </c>
      <c r="F7" s="6">
        <f>ROUND(IF(E7&lt;D7,E7,D7)*IF(G7&gt;40,40,G7)/100,2)</f>
        <v>100.4</v>
      </c>
      <c r="G7" s="37">
        <v>43.42</v>
      </c>
      <c r="H7" s="6">
        <f>ROUND(IF(D7&gt;E7,(D7-E7),0)*G7/100,2)</f>
        <v>37.78</v>
      </c>
      <c r="I7" s="8">
        <f>F7+H7</f>
        <v>138.18</v>
      </c>
      <c r="J7" s="9"/>
      <c r="K7" s="6">
        <f>ROUND(D7*G7/100,2)</f>
        <v>146.76</v>
      </c>
      <c r="L7" s="1"/>
    </row>
    <row r="8" spans="1:12" x14ac:dyDescent="0.3">
      <c r="A8" s="17">
        <v>2</v>
      </c>
      <c r="B8" s="17">
        <v>2023</v>
      </c>
      <c r="C8" s="17" t="s">
        <v>4</v>
      </c>
      <c r="D8" s="35">
        <v>304</v>
      </c>
      <c r="E8" s="25">
        <f>C$4</f>
        <v>251</v>
      </c>
      <c r="F8" s="18">
        <f>ROUND(IF(E8&lt;D8,E8,D8)*IF(G8&gt;40,40,G8)/100,2)</f>
        <v>100.4</v>
      </c>
      <c r="G8" s="38">
        <f>+G7</f>
        <v>43.42</v>
      </c>
      <c r="H8" s="18">
        <f t="shared" ref="H8:H18" si="0">ROUND(IF(D8&gt;E8,(D8-E8),0)*G8/100,2)</f>
        <v>23.01</v>
      </c>
      <c r="I8" s="19">
        <f t="shared" ref="I8:I18" si="1">F8+H8</f>
        <v>123.41000000000001</v>
      </c>
      <c r="J8" s="20"/>
      <c r="K8" s="18">
        <f t="shared" ref="K8:K18" si="2">ROUND(D8*G8/100,2)</f>
        <v>132</v>
      </c>
      <c r="L8" s="1"/>
    </row>
    <row r="9" spans="1:12" x14ac:dyDescent="0.3">
      <c r="A9" s="17">
        <v>3</v>
      </c>
      <c r="B9" s="17">
        <v>2023</v>
      </c>
      <c r="C9" s="17" t="s">
        <v>5</v>
      </c>
      <c r="D9" s="35">
        <v>320</v>
      </c>
      <c r="E9" s="25">
        <f>C$4</f>
        <v>251</v>
      </c>
      <c r="F9" s="18">
        <f t="shared" ref="F9:F18" si="3">ROUND(IF(E9&lt;D9,E9,D9)*IF(G9&gt;40,40,G9)/100,2)</f>
        <v>100.4</v>
      </c>
      <c r="G9" s="38">
        <f t="shared" ref="G9:G18" si="4">+G8</f>
        <v>43.42</v>
      </c>
      <c r="H9" s="18">
        <f t="shared" si="0"/>
        <v>29.96</v>
      </c>
      <c r="I9" s="19">
        <f t="shared" si="1"/>
        <v>130.36000000000001</v>
      </c>
      <c r="J9" s="20"/>
      <c r="K9" s="18">
        <f t="shared" si="2"/>
        <v>138.94</v>
      </c>
      <c r="L9" s="1"/>
    </row>
    <row r="10" spans="1:12" x14ac:dyDescent="0.3">
      <c r="A10" s="17">
        <v>4</v>
      </c>
      <c r="B10" s="17">
        <v>2023</v>
      </c>
      <c r="C10" s="17" t="s">
        <v>6</v>
      </c>
      <c r="D10" s="36">
        <v>290</v>
      </c>
      <c r="E10" s="25">
        <f>C$4</f>
        <v>251</v>
      </c>
      <c r="F10" s="18">
        <f t="shared" si="3"/>
        <v>100.4</v>
      </c>
      <c r="G10" s="38">
        <f t="shared" si="4"/>
        <v>43.42</v>
      </c>
      <c r="H10" s="18">
        <f t="shared" si="0"/>
        <v>16.93</v>
      </c>
      <c r="I10" s="19">
        <f t="shared" si="1"/>
        <v>117.33000000000001</v>
      </c>
      <c r="J10" s="20"/>
      <c r="K10" s="18">
        <f t="shared" si="2"/>
        <v>125.92</v>
      </c>
      <c r="L10" s="1"/>
    </row>
    <row r="11" spans="1:12" x14ac:dyDescent="0.3">
      <c r="A11" s="17">
        <v>5</v>
      </c>
      <c r="B11" s="17">
        <v>2023</v>
      </c>
      <c r="C11" s="17" t="s">
        <v>7</v>
      </c>
      <c r="D11" s="36">
        <v>250</v>
      </c>
      <c r="E11" s="25">
        <f>C$4</f>
        <v>251</v>
      </c>
      <c r="F11" s="18">
        <f t="shared" si="3"/>
        <v>100</v>
      </c>
      <c r="G11" s="38">
        <f t="shared" si="4"/>
        <v>43.42</v>
      </c>
      <c r="H11" s="18">
        <f t="shared" si="0"/>
        <v>0</v>
      </c>
      <c r="I11" s="19">
        <f t="shared" si="1"/>
        <v>100</v>
      </c>
      <c r="J11" s="20"/>
      <c r="K11" s="18">
        <f t="shared" si="2"/>
        <v>108.55</v>
      </c>
      <c r="L11" s="1"/>
    </row>
    <row r="12" spans="1:12" x14ac:dyDescent="0.3">
      <c r="A12" s="17">
        <v>6</v>
      </c>
      <c r="B12" s="17">
        <v>2023</v>
      </c>
      <c r="C12" s="17" t="s">
        <v>8</v>
      </c>
      <c r="D12" s="35">
        <v>219</v>
      </c>
      <c r="E12" s="25">
        <f>C$4</f>
        <v>251</v>
      </c>
      <c r="F12" s="18">
        <f t="shared" si="3"/>
        <v>77.59</v>
      </c>
      <c r="G12" s="38">
        <v>35.43</v>
      </c>
      <c r="H12" s="18">
        <f t="shared" si="0"/>
        <v>0</v>
      </c>
      <c r="I12" s="19">
        <f t="shared" si="1"/>
        <v>77.59</v>
      </c>
      <c r="J12" s="20"/>
      <c r="K12" s="18">
        <f t="shared" si="2"/>
        <v>77.59</v>
      </c>
      <c r="L12" s="1"/>
    </row>
    <row r="13" spans="1:12" x14ac:dyDescent="0.3">
      <c r="A13" s="17">
        <v>7</v>
      </c>
      <c r="B13" s="17">
        <v>2023</v>
      </c>
      <c r="C13" s="17" t="s">
        <v>9</v>
      </c>
      <c r="D13" s="36">
        <v>190</v>
      </c>
      <c r="E13" s="25">
        <f>C$4</f>
        <v>251</v>
      </c>
      <c r="F13" s="18">
        <f t="shared" si="3"/>
        <v>67.319999999999993</v>
      </c>
      <c r="G13" s="38">
        <f t="shared" si="4"/>
        <v>35.43</v>
      </c>
      <c r="H13" s="18">
        <f t="shared" si="0"/>
        <v>0</v>
      </c>
      <c r="I13" s="19">
        <f t="shared" si="1"/>
        <v>67.319999999999993</v>
      </c>
      <c r="J13" s="20"/>
      <c r="K13" s="18">
        <f t="shared" si="2"/>
        <v>67.319999999999993</v>
      </c>
      <c r="L13" s="1"/>
    </row>
    <row r="14" spans="1:12" x14ac:dyDescent="0.3">
      <c r="A14" s="17">
        <v>8</v>
      </c>
      <c r="B14" s="17">
        <v>2023</v>
      </c>
      <c r="C14" s="17" t="s">
        <v>10</v>
      </c>
      <c r="D14" s="36">
        <v>180</v>
      </c>
      <c r="E14" s="25">
        <f>C$4</f>
        <v>251</v>
      </c>
      <c r="F14" s="18">
        <f t="shared" si="3"/>
        <v>63.77</v>
      </c>
      <c r="G14" s="38">
        <f t="shared" si="4"/>
        <v>35.43</v>
      </c>
      <c r="H14" s="18">
        <f t="shared" si="0"/>
        <v>0</v>
      </c>
      <c r="I14" s="19">
        <f t="shared" si="1"/>
        <v>63.77</v>
      </c>
      <c r="J14" s="20"/>
      <c r="K14" s="18">
        <f t="shared" si="2"/>
        <v>63.77</v>
      </c>
      <c r="L14" s="1"/>
    </row>
    <row r="15" spans="1:12" x14ac:dyDescent="0.3">
      <c r="A15" s="17">
        <v>9</v>
      </c>
      <c r="B15" s="17">
        <v>2023</v>
      </c>
      <c r="C15" s="17" t="s">
        <v>11</v>
      </c>
      <c r="D15" s="36">
        <v>180</v>
      </c>
      <c r="E15" s="25">
        <f>C$4</f>
        <v>251</v>
      </c>
      <c r="F15" s="18">
        <f t="shared" si="3"/>
        <v>63.77</v>
      </c>
      <c r="G15" s="38">
        <f t="shared" si="4"/>
        <v>35.43</v>
      </c>
      <c r="H15" s="18">
        <f t="shared" si="0"/>
        <v>0</v>
      </c>
      <c r="I15" s="19">
        <f t="shared" si="1"/>
        <v>63.77</v>
      </c>
      <c r="J15" s="20"/>
      <c r="K15" s="18">
        <f t="shared" si="2"/>
        <v>63.77</v>
      </c>
      <c r="L15" s="1"/>
    </row>
    <row r="16" spans="1:12" x14ac:dyDescent="0.3">
      <c r="A16" s="17">
        <v>10</v>
      </c>
      <c r="B16" s="17">
        <v>2023</v>
      </c>
      <c r="C16" s="17" t="s">
        <v>12</v>
      </c>
      <c r="D16" s="36">
        <v>191</v>
      </c>
      <c r="E16" s="25">
        <f>C$4</f>
        <v>251</v>
      </c>
      <c r="F16" s="18">
        <f t="shared" si="3"/>
        <v>67.67</v>
      </c>
      <c r="G16" s="38">
        <f t="shared" si="4"/>
        <v>35.43</v>
      </c>
      <c r="H16" s="18">
        <f t="shared" si="0"/>
        <v>0</v>
      </c>
      <c r="I16" s="19">
        <f t="shared" si="1"/>
        <v>67.67</v>
      </c>
      <c r="J16" s="20"/>
      <c r="K16" s="18">
        <f t="shared" si="2"/>
        <v>67.67</v>
      </c>
      <c r="L16" s="1"/>
    </row>
    <row r="17" spans="1:12" x14ac:dyDescent="0.3">
      <c r="A17" s="17">
        <v>11</v>
      </c>
      <c r="B17" s="17">
        <v>2023</v>
      </c>
      <c r="C17" s="17" t="s">
        <v>13</v>
      </c>
      <c r="D17" s="35">
        <v>198</v>
      </c>
      <c r="E17" s="25">
        <f>C$4</f>
        <v>251</v>
      </c>
      <c r="F17" s="18">
        <f t="shared" si="3"/>
        <v>70.150000000000006</v>
      </c>
      <c r="G17" s="38">
        <f t="shared" si="4"/>
        <v>35.43</v>
      </c>
      <c r="H17" s="18">
        <f t="shared" si="0"/>
        <v>0</v>
      </c>
      <c r="I17" s="19">
        <f t="shared" si="1"/>
        <v>70.150000000000006</v>
      </c>
      <c r="J17" s="20"/>
      <c r="K17" s="18">
        <f t="shared" si="2"/>
        <v>70.150000000000006</v>
      </c>
      <c r="L17" s="1"/>
    </row>
    <row r="18" spans="1:12" x14ac:dyDescent="0.3">
      <c r="A18" s="5">
        <v>12</v>
      </c>
      <c r="B18" s="5">
        <v>2023</v>
      </c>
      <c r="C18" s="5" t="s">
        <v>14</v>
      </c>
      <c r="D18" s="34">
        <v>355</v>
      </c>
      <c r="E18" s="24">
        <f>C$4</f>
        <v>251</v>
      </c>
      <c r="F18" s="18">
        <f t="shared" si="3"/>
        <v>88.93</v>
      </c>
      <c r="G18" s="37">
        <f t="shared" si="4"/>
        <v>35.43</v>
      </c>
      <c r="H18" s="6">
        <f t="shared" si="0"/>
        <v>36.85</v>
      </c>
      <c r="I18" s="8">
        <f t="shared" si="1"/>
        <v>125.78</v>
      </c>
      <c r="J18" s="9"/>
      <c r="K18" s="6">
        <f t="shared" si="2"/>
        <v>125.78</v>
      </c>
      <c r="L18" s="1"/>
    </row>
    <row r="19" spans="1:12" x14ac:dyDescent="0.3">
      <c r="A19" s="10"/>
      <c r="B19" s="10"/>
      <c r="C19" s="10"/>
      <c r="D19" s="26"/>
      <c r="E19" s="27"/>
      <c r="F19" s="7"/>
      <c r="G19" s="11"/>
      <c r="H19" s="7"/>
      <c r="I19" s="9"/>
      <c r="J19" s="9"/>
      <c r="K19" s="7"/>
      <c r="L19" s="1"/>
    </row>
    <row r="20" spans="1:12" x14ac:dyDescent="0.3">
      <c r="A20" s="15"/>
      <c r="B20" s="1"/>
      <c r="C20" s="16" t="s">
        <v>18</v>
      </c>
      <c r="D20" s="28">
        <f>SUM(D7:D18)</f>
        <v>3015</v>
      </c>
      <c r="E20" s="28">
        <f>SUM(E7:E18)</f>
        <v>3012</v>
      </c>
      <c r="F20" s="12">
        <f>SUM(F7:F18)</f>
        <v>1000.8</v>
      </c>
      <c r="G20" s="13"/>
      <c r="H20" s="12">
        <f>SUM(H7:H18)</f>
        <v>144.53</v>
      </c>
      <c r="I20" s="12">
        <f>SUM(I7:I18)</f>
        <v>1145.33</v>
      </c>
      <c r="J20" s="14"/>
      <c r="K20" s="12">
        <f>SUM(K7:K18)</f>
        <v>1188.2199999999998</v>
      </c>
      <c r="L20" s="1"/>
    </row>
    <row r="21" spans="1:12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24.6" x14ac:dyDescent="0.3">
      <c r="H22" s="21" t="s">
        <v>19</v>
      </c>
      <c r="I22" s="31">
        <f>K20-I20</f>
        <v>42.889999999999873</v>
      </c>
      <c r="K22" s="32">
        <f>I22/K20</f>
        <v>3.6096009156553401E-2</v>
      </c>
    </row>
    <row r="24" spans="1:12" ht="24.6" x14ac:dyDescent="0.3">
      <c r="H24" s="21" t="s">
        <v>23</v>
      </c>
      <c r="I24" s="39">
        <v>130.38</v>
      </c>
    </row>
  </sheetData>
  <phoneticPr fontId="3" type="noConversion"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Strompreisbremse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Menzel</dc:creator>
  <cp:lastModifiedBy>Wolfgang Menzel</cp:lastModifiedBy>
  <dcterms:created xsi:type="dcterms:W3CDTF">2023-04-10T03:45:53Z</dcterms:created>
  <dcterms:modified xsi:type="dcterms:W3CDTF">2023-04-10T06:15:16Z</dcterms:modified>
</cp:coreProperties>
</file>