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HAUS\"/>
    </mc:Choice>
  </mc:AlternateContent>
  <xr:revisionPtr revIDLastSave="0" documentId="13_ncr:1_{6A628C11-2F68-4E65-92CC-A04966266693}" xr6:coauthVersionLast="47" xr6:coauthVersionMax="47" xr10:uidLastSave="{00000000-0000-0000-0000-000000000000}"/>
  <bookViews>
    <workbookView xWindow="-108" yWindow="-108" windowWidth="19416" windowHeight="14160" xr2:uid="{B90FCB35-5ED2-4BC6-B774-0048168EA2DE}"/>
  </bookViews>
  <sheets>
    <sheet name="Gaspreisbrems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  <c r="C4" i="2" l="1"/>
  <c r="E18" i="2" s="1"/>
  <c r="D20" i="2"/>
  <c r="K13" i="2"/>
  <c r="G13" i="2"/>
  <c r="G14" i="2" s="1"/>
  <c r="K12" i="2"/>
  <c r="G8" i="2"/>
  <c r="K8" i="2" s="1"/>
  <c r="K7" i="2"/>
  <c r="F18" i="2" l="1"/>
  <c r="H18" i="2"/>
  <c r="E11" i="2"/>
  <c r="E12" i="2"/>
  <c r="E13" i="2"/>
  <c r="E14" i="2"/>
  <c r="E16" i="2"/>
  <c r="E15" i="2"/>
  <c r="E9" i="2"/>
  <c r="E17" i="2"/>
  <c r="E7" i="2"/>
  <c r="E8" i="2"/>
  <c r="E10" i="2"/>
  <c r="G15" i="2"/>
  <c r="K14" i="2"/>
  <c r="G9" i="2"/>
  <c r="H15" i="2" l="1"/>
  <c r="F15" i="2"/>
  <c r="H16" i="2"/>
  <c r="F16" i="2"/>
  <c r="H14" i="2"/>
  <c r="F14" i="2"/>
  <c r="I14" i="2" s="1"/>
  <c r="H13" i="2"/>
  <c r="F13" i="2"/>
  <c r="I13" i="2" s="1"/>
  <c r="F12" i="2"/>
  <c r="I12" i="2" s="1"/>
  <c r="H12" i="2"/>
  <c r="F9" i="2"/>
  <c r="H9" i="2"/>
  <c r="I9" i="2" s="1"/>
  <c r="E20" i="2"/>
  <c r="F10" i="2"/>
  <c r="H10" i="2"/>
  <c r="H8" i="2"/>
  <c r="I8" i="2" s="1"/>
  <c r="F8" i="2"/>
  <c r="H7" i="2"/>
  <c r="F7" i="2"/>
  <c r="I7" i="2" s="1"/>
  <c r="F11" i="2"/>
  <c r="H11" i="2"/>
  <c r="F17" i="2"/>
  <c r="H17" i="2"/>
  <c r="K15" i="2"/>
  <c r="I15" i="2"/>
  <c r="G16" i="2"/>
  <c r="G10" i="2"/>
  <c r="K9" i="2"/>
  <c r="G11" i="2" l="1"/>
  <c r="K10" i="2"/>
  <c r="I10" i="2"/>
  <c r="G17" i="2"/>
  <c r="K16" i="2"/>
  <c r="I16" i="2"/>
  <c r="G18" i="2" l="1"/>
  <c r="K17" i="2"/>
  <c r="K11" i="2"/>
  <c r="H20" i="2" l="1"/>
  <c r="K18" i="2"/>
  <c r="K20" i="2" s="1"/>
  <c r="I11" i="2"/>
  <c r="I17" i="2"/>
  <c r="I18" i="2" l="1"/>
  <c r="I20" i="2" s="1"/>
  <c r="I22" i="2" s="1"/>
  <c r="F20" i="2"/>
</calcChain>
</file>

<file path=xl/sharedStrings.xml><?xml version="1.0" encoding="utf-8"?>
<sst xmlns="http://schemas.openxmlformats.org/spreadsheetml/2006/main" count="28" uniqueCount="28">
  <si>
    <t>Monat</t>
  </si>
  <si>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</si>
  <si>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</si>
  <si>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</si>
  <si>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</si>
  <si>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</si>
  <si>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</si>
  <si>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</si>
  <si>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</si>
  <si>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</si>
  <si>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</si>
  <si>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</si>
  <si>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</si>
  <si>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</si>
  <si>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 1/12 davon</t>
  </si>
  <si>
    <t xml:space="preserve">Jahressummen </t>
  </si>
  <si>
    <t>Gaspreisbremse monatlich</t>
  </si>
  <si>
    <t>kWh Gasverbrauch vom Vorjahr</t>
  </si>
  <si>
    <t>Zum Vergleich OHNE Gaspreis- bremse</t>
  </si>
  <si>
    <t>Ersparnis durch die Gaspreisbremse im Jahr 2023:</t>
  </si>
  <si>
    <r>
      <t xml:space="preserve">Gaskosten insgesamt
</t>
    </r>
    <r>
      <rPr>
        <b/>
        <sz val="14"/>
        <color theme="1"/>
        <rFont val="Arial"/>
        <family val="2"/>
      </rPr>
      <t>BRUTTO</t>
    </r>
    <r>
      <rPr>
        <sz val="14"/>
        <color theme="1"/>
        <rFont val="Arial"/>
        <family val="2"/>
      </rPr>
      <t xml:space="preserve">
monatlich</t>
    </r>
  </si>
  <si>
    <r>
      <t xml:space="preserve">Gaskosten für die 80 % </t>
    </r>
    <r>
      <rPr>
        <b/>
        <sz val="14"/>
        <color theme="1"/>
        <rFont val="Arial"/>
        <family val="2"/>
      </rPr>
      <t>BRUTTO</t>
    </r>
    <r>
      <rPr>
        <sz val="14"/>
        <color theme="1"/>
        <rFont val="Arial"/>
        <family val="2"/>
      </rPr>
      <t xml:space="preserve"> </t>
    </r>
    <r>
      <rPr>
        <b/>
        <u/>
        <sz val="14"/>
        <color theme="1"/>
        <rFont val="Arial"/>
        <family val="2"/>
      </rPr>
      <t>max</t>
    </r>
    <r>
      <rPr>
        <sz val="14"/>
        <color theme="1"/>
        <rFont val="Arial"/>
        <family val="2"/>
      </rPr>
      <t>.
12 ct/kWh</t>
    </r>
  </si>
  <si>
    <t>monatlicher Gasver- brauch</t>
  </si>
  <si>
    <r>
      <t xml:space="preserve">Achtung: Die Gaspreisbremse gilt </t>
    </r>
    <r>
      <rPr>
        <b/>
        <sz val="14"/>
        <color theme="1"/>
        <rFont val="Arial"/>
        <family val="2"/>
      </rPr>
      <t>NICHT</t>
    </r>
    <r>
      <rPr>
        <sz val="14"/>
        <color theme="1"/>
        <rFont val="Arial"/>
        <family val="2"/>
      </rPr>
      <t xml:space="preserve"> für 80 % vom </t>
    </r>
    <r>
      <rPr>
        <b/>
        <u/>
        <sz val="14"/>
        <color theme="1"/>
        <rFont val="Arial"/>
        <family val="2"/>
      </rPr>
      <t>monatlichen</t>
    </r>
    <r>
      <rPr>
        <sz val="14"/>
        <color theme="1"/>
        <rFont val="Arial"/>
        <family val="2"/>
      </rPr>
      <t xml:space="preserve"> Verbrauch!</t>
    </r>
  </si>
  <si>
    <t>zuzüglich Gas-Grundpreis Brutto p.a.:</t>
  </si>
  <si>
    <t>für maximal 1/12 der 80% September 2022 Prognose</t>
  </si>
  <si>
    <r>
      <t xml:space="preserve">tatsächlicher
Gaspreis </t>
    </r>
    <r>
      <rPr>
        <b/>
        <sz val="14"/>
        <color theme="1"/>
        <rFont val="Arial"/>
        <family val="2"/>
      </rPr>
      <t xml:space="preserve">BRUTTO
</t>
    </r>
    <r>
      <rPr>
        <sz val="11"/>
        <color theme="1"/>
        <rFont val="Arial"/>
        <family val="2"/>
      </rPr>
      <t>(incl. Stromsteuer)</t>
    </r>
  </si>
  <si>
    <r>
      <t xml:space="preserve">Gaskosten für die restlichen
20 % </t>
    </r>
    <r>
      <rPr>
        <b/>
        <sz val="14"/>
        <color theme="1"/>
        <rFont val="Arial"/>
        <family val="2"/>
      </rPr>
      <t>BRUTTO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</si>
</sst>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&quot; ct/kWh&quot;"/>
    <numFmt numFmtId="167" formatCode="#,##0&quot; kWh&quot;"/>
    <numFmt numFmtId="168" formatCode="0.0%"/>
  </numFmts>
  <fonts count="7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0" fillId="0" borderId="2" xfId="0" applyFont="1" applyBorder="1" applyAlignment="1">
      <alignment horizontal="center" vertical="center" wrapText="1"/>
    </xf>
    <xf numFmtId="0" fontId="2" fillId="0" borderId="0" xfId="0" applyFont="1"/>
    <xf numFmtId="167" fontId="0" fillId="0" borderId="1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7" fontId="0" fillId="0" borderId="0" xfId="1" applyNumberFormat="1" applyFont="1"/>
    <xf numFmtId="167" fontId="2" fillId="0" borderId="0" xfId="0" applyNumberFormat="1" applyFont="1"/>
    <xf numFmtId="44" fontId="4" fillId="0" borderId="0" xfId="2" applyFont="1" applyBorder="1" applyAlignment="1">
      <alignment horizontal="center" vertical="center"/>
    </xf>
    <xf numFmtId="168" fontId="0" fillId="0" borderId="0" xfId="3" applyNumberFormat="1" applyFont="1" applyAlignment="1">
      <alignment horizontal="center" vertical="center"/>
    </xf>
    <xf numFmtId="167" fontId="0" fillId="2" borderId="0" xfId="1" applyNumberFormat="1" applyFont="1" applyFill="1" applyProtection="1"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5" xfId="0" applyNumberFormat="1" applyFont="1" applyFill="1" applyBorder="1" applyAlignment="1" applyProtection="1">
      <alignment horizontal="center" vertical="center"/>
      <protection locked="0"/>
    </xf>
    <xf numFmtId="167" fontId="0" fillId="2" borderId="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44" fontId="4" fillId="2" borderId="0" xfId="2" applyFont="1" applyFill="1" applyBorder="1" applyAlignment="1" applyProtection="1">
      <alignment horizontal="center" vertical="center"/>
      <protection locked="0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C108-C97D-4823-B24D-6B5190E4C29B}">
  <dimension ref="A1:K24"/>
  <sheetViews>
    <sheetView tabSelected="1" zoomScale="80" zoomScaleNormal="80" workbookViewId="0"/>
  </sheetViews>
  <sheetFormatPr baseColWidth="10" defaultRowHeight="17.399999999999999" x14ac:dyDescent="0.3"/>
  <cols>
    <col min="1" max="1" width="3.07421875" customWidth="1"/>
    <col min="2" max="2" width="7.4609375" customWidth="1"/>
    <col min="4" max="4" width="10.765625" customWidth="1"/>
    <col min="5" max="5" width="12.61328125" customWidth="1"/>
    <col min="6" max="6" width="11.3828125" customWidth="1"/>
    <col min="7" max="7" width="11.61328125" customWidth="1"/>
    <col min="9" max="9" width="13.4609375" customWidth="1"/>
    <col min="10" max="10" width="2.765625" customWidth="1"/>
    <col min="11" max="11" width="11.3046875" customWidth="1"/>
  </cols>
  <sheetData>
    <row r="1" spans="1:11" ht="60.6" x14ac:dyDescent="1">
      <c r="A1" s="22" t="s">
        <v>16</v>
      </c>
    </row>
    <row r="3" spans="1:11" x14ac:dyDescent="0.3">
      <c r="C3" s="34">
        <v>13585</v>
      </c>
      <c r="D3" t="s">
        <v>17</v>
      </c>
      <c r="G3" s="30"/>
    </row>
    <row r="4" spans="1:11" x14ac:dyDescent="0.3">
      <c r="C4" s="31">
        <f>ROUND(C3/12,0)</f>
        <v>1132</v>
      </c>
      <c r="D4" s="24" t="s">
        <v>14</v>
      </c>
      <c r="E4" t="s">
        <v>23</v>
      </c>
    </row>
    <row r="6" spans="1:11" ht="87.6" thickBot="1" x14ac:dyDescent="0.35">
      <c r="A6" s="2"/>
      <c r="B6" s="3" t="s">
        <v>1</v>
      </c>
      <c r="C6" s="3" t="s">
        <v>0</v>
      </c>
      <c r="D6" s="3" t="s">
        <v>22</v>
      </c>
      <c r="E6" s="23" t="s">
        <v>25</v>
      </c>
      <c r="F6" s="3" t="s">
        <v>21</v>
      </c>
      <c r="G6" s="3" t="s">
        <v>26</v>
      </c>
      <c r="H6" s="3" t="s">
        <v>27</v>
      </c>
      <c r="I6" s="3" t="s">
        <v>20</v>
      </c>
      <c r="J6" s="4"/>
      <c r="K6" s="3" t="s">
        <v>18</v>
      </c>
    </row>
    <row r="7" spans="1:11" ht="18" thickTop="1" x14ac:dyDescent="0.3">
      <c r="A7" s="5">
        <v>1</v>
      </c>
      <c r="B7" s="5">
        <v>2023</v>
      </c>
      <c r="C7" s="5" t="s">
        <v>2</v>
      </c>
      <c r="D7" s="35">
        <v>1976</v>
      </c>
      <c r="E7" s="25">
        <f>C$4</f>
        <v>1132</v>
      </c>
      <c r="F7" s="6">
        <f>ROUND(IF(E7&lt;D7,E7,D7)*IF(G7&gt;12,12,G7)/100,2)</f>
        <v>135.84</v>
      </c>
      <c r="G7" s="38">
        <v>13.39</v>
      </c>
      <c r="H7" s="6">
        <f>ROUND(IF(D7&gt;E7,(D7-E7),0)*G7/100,2)</f>
        <v>113.01</v>
      </c>
      <c r="I7" s="8">
        <f>F7+H7</f>
        <v>248.85000000000002</v>
      </c>
      <c r="J7" s="9"/>
      <c r="K7" s="6">
        <f>ROUND(D7*G7/100,2)</f>
        <v>264.58999999999997</v>
      </c>
    </row>
    <row r="8" spans="1:11" x14ac:dyDescent="0.3">
      <c r="A8" s="17">
        <v>2</v>
      </c>
      <c r="B8" s="17">
        <v>2023</v>
      </c>
      <c r="C8" s="17" t="s">
        <v>3</v>
      </c>
      <c r="D8" s="36">
        <v>1922</v>
      </c>
      <c r="E8" s="26">
        <f>C$4</f>
        <v>1132</v>
      </c>
      <c r="F8" s="18">
        <f t="shared" ref="F8:F18" si="0">ROUND(IF(E8&lt;D8,E8,D8)*IF(G8&gt;12,12,G8)/100,2)</f>
        <v>135.84</v>
      </c>
      <c r="G8" s="39">
        <f>+G7</f>
        <v>13.39</v>
      </c>
      <c r="H8" s="18">
        <f t="shared" ref="H8:H18" si="1">ROUND(IF(D8&gt;E8,(D8-E8),0)*G8/100,2)</f>
        <v>105.78</v>
      </c>
      <c r="I8" s="19">
        <f t="shared" ref="I8:I18" si="2">F8+H8</f>
        <v>241.62</v>
      </c>
      <c r="J8" s="20"/>
      <c r="K8" s="18">
        <f t="shared" ref="K8:K18" si="3">ROUND(D8*G8/100,2)</f>
        <v>257.36</v>
      </c>
    </row>
    <row r="9" spans="1:11" x14ac:dyDescent="0.3">
      <c r="A9" s="17">
        <v>3</v>
      </c>
      <c r="B9" s="17">
        <v>2023</v>
      </c>
      <c r="C9" s="17" t="s">
        <v>4</v>
      </c>
      <c r="D9" s="36">
        <v>1663</v>
      </c>
      <c r="E9" s="26">
        <f>C$4</f>
        <v>1132</v>
      </c>
      <c r="F9" s="18">
        <f t="shared" si="0"/>
        <v>135.84</v>
      </c>
      <c r="G9" s="39">
        <f t="shared" ref="G9:G18" si="4">+G8</f>
        <v>13.39</v>
      </c>
      <c r="H9" s="18">
        <f t="shared" si="1"/>
        <v>71.099999999999994</v>
      </c>
      <c r="I9" s="19">
        <f t="shared" si="2"/>
        <v>206.94</v>
      </c>
      <c r="J9" s="20"/>
      <c r="K9" s="18">
        <f t="shared" si="3"/>
        <v>222.68</v>
      </c>
    </row>
    <row r="10" spans="1:11" x14ac:dyDescent="0.3">
      <c r="A10" s="17">
        <v>4</v>
      </c>
      <c r="B10" s="17">
        <v>2023</v>
      </c>
      <c r="C10" s="17" t="s">
        <v>5</v>
      </c>
      <c r="D10" s="37">
        <v>1660</v>
      </c>
      <c r="E10" s="26">
        <f>C$4</f>
        <v>1132</v>
      </c>
      <c r="F10" s="18">
        <f t="shared" si="0"/>
        <v>135.84</v>
      </c>
      <c r="G10" s="39">
        <f t="shared" si="4"/>
        <v>13.39</v>
      </c>
      <c r="H10" s="18">
        <f t="shared" si="1"/>
        <v>70.7</v>
      </c>
      <c r="I10" s="19">
        <f t="shared" si="2"/>
        <v>206.54000000000002</v>
      </c>
      <c r="J10" s="20"/>
      <c r="K10" s="18">
        <f t="shared" si="3"/>
        <v>222.27</v>
      </c>
    </row>
    <row r="11" spans="1:11" x14ac:dyDescent="0.3">
      <c r="A11" s="17">
        <v>5</v>
      </c>
      <c r="B11" s="17">
        <v>2023</v>
      </c>
      <c r="C11" s="17" t="s">
        <v>6</v>
      </c>
      <c r="D11" s="37">
        <v>510</v>
      </c>
      <c r="E11" s="26">
        <f>C$4</f>
        <v>1132</v>
      </c>
      <c r="F11" s="18">
        <f t="shared" si="0"/>
        <v>61.2</v>
      </c>
      <c r="G11" s="39">
        <f t="shared" si="4"/>
        <v>13.39</v>
      </c>
      <c r="H11" s="18">
        <f t="shared" si="1"/>
        <v>0</v>
      </c>
      <c r="I11" s="19">
        <f t="shared" si="2"/>
        <v>61.2</v>
      </c>
      <c r="J11" s="20"/>
      <c r="K11" s="18">
        <f t="shared" si="3"/>
        <v>68.290000000000006</v>
      </c>
    </row>
    <row r="12" spans="1:11" x14ac:dyDescent="0.3">
      <c r="A12" s="17">
        <v>6</v>
      </c>
      <c r="B12" s="17">
        <v>2023</v>
      </c>
      <c r="C12" s="17" t="s">
        <v>7</v>
      </c>
      <c r="D12" s="36">
        <v>260</v>
      </c>
      <c r="E12" s="26">
        <f>C$4</f>
        <v>1132</v>
      </c>
      <c r="F12" s="18">
        <f t="shared" si="0"/>
        <v>24.67</v>
      </c>
      <c r="G12" s="39">
        <v>9.49</v>
      </c>
      <c r="H12" s="18">
        <f t="shared" si="1"/>
        <v>0</v>
      </c>
      <c r="I12" s="19">
        <f t="shared" si="2"/>
        <v>24.67</v>
      </c>
      <c r="J12" s="20"/>
      <c r="K12" s="18">
        <f t="shared" si="3"/>
        <v>24.67</v>
      </c>
    </row>
    <row r="13" spans="1:11" x14ac:dyDescent="0.3">
      <c r="A13" s="17">
        <v>7</v>
      </c>
      <c r="B13" s="17">
        <v>2023</v>
      </c>
      <c r="C13" s="17" t="s">
        <v>8</v>
      </c>
      <c r="D13" s="37">
        <v>250</v>
      </c>
      <c r="E13" s="26">
        <f>C$4</f>
        <v>1132</v>
      </c>
      <c r="F13" s="18">
        <f t="shared" si="0"/>
        <v>23.73</v>
      </c>
      <c r="G13" s="39">
        <f t="shared" si="4"/>
        <v>9.49</v>
      </c>
      <c r="H13" s="18">
        <f t="shared" si="1"/>
        <v>0</v>
      </c>
      <c r="I13" s="19">
        <f t="shared" si="2"/>
        <v>23.73</v>
      </c>
      <c r="J13" s="20"/>
      <c r="K13" s="18">
        <f t="shared" si="3"/>
        <v>23.73</v>
      </c>
    </row>
    <row r="14" spans="1:11" x14ac:dyDescent="0.3">
      <c r="A14" s="17">
        <v>8</v>
      </c>
      <c r="B14" s="17">
        <v>2023</v>
      </c>
      <c r="C14" s="17" t="s">
        <v>9</v>
      </c>
      <c r="D14" s="37">
        <v>250</v>
      </c>
      <c r="E14" s="26">
        <f>C$4</f>
        <v>1132</v>
      </c>
      <c r="F14" s="18">
        <f t="shared" si="0"/>
        <v>23.73</v>
      </c>
      <c r="G14" s="39">
        <f t="shared" si="4"/>
        <v>9.49</v>
      </c>
      <c r="H14" s="18">
        <f t="shared" si="1"/>
        <v>0</v>
      </c>
      <c r="I14" s="19">
        <f t="shared" si="2"/>
        <v>23.73</v>
      </c>
      <c r="J14" s="20"/>
      <c r="K14" s="18">
        <f t="shared" si="3"/>
        <v>23.73</v>
      </c>
    </row>
    <row r="15" spans="1:11" x14ac:dyDescent="0.3">
      <c r="A15" s="17">
        <v>9</v>
      </c>
      <c r="B15" s="17">
        <v>2023</v>
      </c>
      <c r="C15" s="17" t="s">
        <v>10</v>
      </c>
      <c r="D15" s="37">
        <v>526</v>
      </c>
      <c r="E15" s="26">
        <f>C$4</f>
        <v>1132</v>
      </c>
      <c r="F15" s="18">
        <f t="shared" si="0"/>
        <v>49.92</v>
      </c>
      <c r="G15" s="39">
        <f t="shared" si="4"/>
        <v>9.49</v>
      </c>
      <c r="H15" s="18">
        <f t="shared" si="1"/>
        <v>0</v>
      </c>
      <c r="I15" s="19">
        <f t="shared" si="2"/>
        <v>49.92</v>
      </c>
      <c r="J15" s="20"/>
      <c r="K15" s="18">
        <f t="shared" si="3"/>
        <v>49.92</v>
      </c>
    </row>
    <row r="16" spans="1:11" x14ac:dyDescent="0.3">
      <c r="A16" s="17">
        <v>10</v>
      </c>
      <c r="B16" s="17">
        <v>2023</v>
      </c>
      <c r="C16" s="17" t="s">
        <v>11</v>
      </c>
      <c r="D16" s="36">
        <v>821</v>
      </c>
      <c r="E16" s="26">
        <f>C$4</f>
        <v>1132</v>
      </c>
      <c r="F16" s="18">
        <f t="shared" si="0"/>
        <v>77.91</v>
      </c>
      <c r="G16" s="39">
        <f t="shared" si="4"/>
        <v>9.49</v>
      </c>
      <c r="H16" s="18">
        <f t="shared" si="1"/>
        <v>0</v>
      </c>
      <c r="I16" s="19">
        <f t="shared" si="2"/>
        <v>77.91</v>
      </c>
      <c r="J16" s="20"/>
      <c r="K16" s="18">
        <f t="shared" si="3"/>
        <v>77.91</v>
      </c>
    </row>
    <row r="17" spans="1:11" x14ac:dyDescent="0.3">
      <c r="A17" s="17">
        <v>11</v>
      </c>
      <c r="B17" s="17">
        <v>2023</v>
      </c>
      <c r="C17" s="17" t="s">
        <v>12</v>
      </c>
      <c r="D17" s="36">
        <v>1609</v>
      </c>
      <c r="E17" s="26">
        <f>C$4</f>
        <v>1132</v>
      </c>
      <c r="F17" s="18">
        <f t="shared" si="0"/>
        <v>107.43</v>
      </c>
      <c r="G17" s="39">
        <f t="shared" si="4"/>
        <v>9.49</v>
      </c>
      <c r="H17" s="18">
        <f t="shared" si="1"/>
        <v>45.27</v>
      </c>
      <c r="I17" s="19">
        <f t="shared" si="2"/>
        <v>152.70000000000002</v>
      </c>
      <c r="J17" s="20"/>
      <c r="K17" s="18">
        <f t="shared" si="3"/>
        <v>152.69</v>
      </c>
    </row>
    <row r="18" spans="1:11" x14ac:dyDescent="0.3">
      <c r="A18" s="5">
        <v>12</v>
      </c>
      <c r="B18" s="5">
        <v>2023</v>
      </c>
      <c r="C18" s="5" t="s">
        <v>13</v>
      </c>
      <c r="D18" s="35">
        <v>2138</v>
      </c>
      <c r="E18" s="25">
        <f>C$4</f>
        <v>1132</v>
      </c>
      <c r="F18" s="6">
        <f t="shared" si="0"/>
        <v>107.43</v>
      </c>
      <c r="G18" s="38">
        <f t="shared" si="4"/>
        <v>9.49</v>
      </c>
      <c r="H18" s="6">
        <f t="shared" si="1"/>
        <v>95.47</v>
      </c>
      <c r="I18" s="8">
        <f t="shared" si="2"/>
        <v>202.9</v>
      </c>
      <c r="J18" s="9"/>
      <c r="K18" s="6">
        <f t="shared" si="3"/>
        <v>202.9</v>
      </c>
    </row>
    <row r="19" spans="1:11" x14ac:dyDescent="0.3">
      <c r="A19" s="10"/>
      <c r="B19" s="10"/>
      <c r="C19" s="10"/>
      <c r="D19" s="27"/>
      <c r="E19" s="28"/>
      <c r="F19" s="7"/>
      <c r="G19" s="11"/>
      <c r="H19" s="7"/>
      <c r="I19" s="9"/>
      <c r="J19" s="9"/>
      <c r="K19" s="7"/>
    </row>
    <row r="20" spans="1:11" x14ac:dyDescent="0.3">
      <c r="A20" s="15"/>
      <c r="B20" s="1"/>
      <c r="C20" s="16" t="s">
        <v>15</v>
      </c>
      <c r="D20" s="29">
        <f>SUM(D7:D18)</f>
        <v>13585</v>
      </c>
      <c r="E20" s="29">
        <f>SUM(E7:E18)</f>
        <v>13584</v>
      </c>
      <c r="F20" s="12">
        <f>SUM(F7:F18)</f>
        <v>1019.3800000000001</v>
      </c>
      <c r="G20" s="13"/>
      <c r="H20" s="12">
        <f>SUM(H7:H18)</f>
        <v>501.32999999999993</v>
      </c>
      <c r="I20" s="12">
        <f>SUM(I7:I18)</f>
        <v>1520.7100000000003</v>
      </c>
      <c r="J20" s="14"/>
      <c r="K20" s="12">
        <f>SUM(K7:K18)</f>
        <v>1590.7400000000005</v>
      </c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4.6" x14ac:dyDescent="0.3">
      <c r="H22" s="21" t="s">
        <v>19</v>
      </c>
      <c r="I22" s="32">
        <f>K20-I20</f>
        <v>70.0300000000002</v>
      </c>
      <c r="K22" s="33">
        <f>I22/K20</f>
        <v>4.402353621584934E-2</v>
      </c>
    </row>
    <row r="24" spans="1:11" ht="24.6" x14ac:dyDescent="0.3">
      <c r="H24" s="21" t="s">
        <v>24</v>
      </c>
      <c r="I24" s="40">
        <v>170.99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Gaspreisbremse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Menzel</dc:creator>
  <cp:lastModifiedBy>Wolfgang Menzel</cp:lastModifiedBy>
  <dcterms:created xsi:type="dcterms:W3CDTF">2023-04-10T03:45:53Z</dcterms:created>
  <dcterms:modified xsi:type="dcterms:W3CDTF">2023-04-10T06:15:22Z</dcterms:modified>
</cp:coreProperties>
</file>