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2A23A997-8E6C-4BA6-A586-9F4B9B81ABEC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Gaspreisbremse" sheetId="2" r:id="rId1"/>
  </sheets>
  <definedNames>
    <definedName name="_xlnm.Print_Area" localSheetId="0">Gaspreisbremse!$A$1:$M$25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C4" i="2" l="1"/>
  <c r="D21" i="2"/>
  <c r="F14" i="2"/>
  <c r="F15" i="2" s="1"/>
  <c r="M13" i="2"/>
  <c r="F9" i="2"/>
  <c r="M9" i="2" s="1"/>
  <c r="M8" i="2"/>
  <c r="G19" i="2" l="1"/>
  <c r="H4" i="2"/>
  <c r="M14" i="2"/>
  <c r="G12" i="2"/>
  <c r="G13" i="2"/>
  <c r="G14" i="2"/>
  <c r="G15" i="2"/>
  <c r="G17" i="2"/>
  <c r="G16" i="2"/>
  <c r="G10" i="2"/>
  <c r="G18" i="2"/>
  <c r="G8" i="2"/>
  <c r="G9" i="2"/>
  <c r="G11" i="2"/>
  <c r="F16" i="2"/>
  <c r="M15" i="2"/>
  <c r="F10" i="2"/>
  <c r="J10" i="2" l="1"/>
  <c r="H10" i="2"/>
  <c r="H15" i="2"/>
  <c r="J15" i="2"/>
  <c r="H11" i="2"/>
  <c r="H14" i="2"/>
  <c r="J14" i="2"/>
  <c r="J13" i="2"/>
  <c r="H13" i="2"/>
  <c r="H18" i="2"/>
  <c r="J16" i="2"/>
  <c r="H16" i="2"/>
  <c r="H19" i="2"/>
  <c r="H17" i="2"/>
  <c r="H9" i="2"/>
  <c r="J9" i="2"/>
  <c r="J8" i="2"/>
  <c r="H8" i="2"/>
  <c r="H12" i="2"/>
  <c r="I16" i="2"/>
  <c r="I15" i="2"/>
  <c r="I14" i="2"/>
  <c r="I13" i="2"/>
  <c r="I10" i="2"/>
  <c r="G21" i="2"/>
  <c r="I9" i="2"/>
  <c r="I8" i="2"/>
  <c r="M16" i="2"/>
  <c r="F17" i="2"/>
  <c r="J17" i="2" s="1"/>
  <c r="F11" i="2"/>
  <c r="I11" i="2" s="1"/>
  <c r="M10" i="2"/>
  <c r="H21" i="2" l="1"/>
  <c r="J11" i="2"/>
  <c r="K16" i="2"/>
  <c r="K14" i="2"/>
  <c r="K10" i="2"/>
  <c r="K11" i="2"/>
  <c r="K13" i="2"/>
  <c r="K9" i="2"/>
  <c r="K15" i="2"/>
  <c r="I17" i="2"/>
  <c r="K17" i="2" s="1"/>
  <c r="K8" i="2"/>
  <c r="F12" i="2"/>
  <c r="J12" i="2" s="1"/>
  <c r="M11" i="2"/>
  <c r="F18" i="2"/>
  <c r="J18" i="2" s="1"/>
  <c r="M17" i="2"/>
  <c r="I12" i="2" l="1"/>
  <c r="I18" i="2"/>
  <c r="F19" i="2"/>
  <c r="J19" i="2" s="1"/>
  <c r="J21" i="2" s="1"/>
  <c r="M18" i="2"/>
  <c r="M12" i="2"/>
  <c r="I19" i="2" l="1"/>
  <c r="M19" i="2"/>
  <c r="M21" i="2" s="1"/>
  <c r="K12" i="2"/>
  <c r="K18" i="2"/>
  <c r="K19" i="2" l="1"/>
  <c r="K21" i="2" s="1"/>
  <c r="K23" i="2" s="1"/>
  <c r="M23" i="2" s="1"/>
  <c r="I21" i="2"/>
</calcChain>
</file>

<file path=xl/sharedStrings.xml><?xml version="1.0" encoding="utf-8"?>
<sst xmlns="http://schemas.openxmlformats.org/spreadsheetml/2006/main" count="33" uniqueCount="33">
  <si>
    <t>Monat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</si>
  <si>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</si>
  <si>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</si>
  <si>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</si>
  <si>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</si>
  <si>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</si>
  <si>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</si>
  <si>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</si>
  <si>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</si>
  <si>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</si>
  <si>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</si>
  <si>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</si>
  <si>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</si>
  <si>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</si>
  <si>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</si>
  <si>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 xml:space="preserve">Jahressummen </t>
  </si>
  <si>
    <t>Gaspreisbremse monatlich</t>
  </si>
  <si>
    <t>kWh Gasverbrauch vom Vorjahr</t>
  </si>
  <si>
    <t>Zum Vergleich OHNE Gaspreis- bremse</t>
  </si>
  <si>
    <t>Ersparnis durch die Gaspreisbremse im Jahr 2023:</t>
  </si>
  <si>
    <t>monatlicher Gasver- brauch</t>
  </si>
  <si>
    <t>zuzüglich Gas-Grundpreis Brutto p.a.:</t>
  </si>
  <si>
    <r>
      <t xml:space="preserve">tatsächlicher
Gaspreis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</si>
  <si>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rPr>
        <b/>
        <sz val="14"/>
        <color theme="1"/>
        <rFont val="Arial"/>
        <family val="2"/>
      </rPr>
      <t>Gaspreis- bremse</t>
    </r>
    <r>
      <rPr>
        <sz val="14"/>
        <color theme="1"/>
        <rFont val="Arial"/>
        <family val="2"/>
      </rPr>
      <t xml:space="preserve"> maximaler Gaspreis monatlich
</t>
    </r>
    <r>
      <rPr>
        <b/>
        <u/>
        <sz val="14"/>
        <color theme="1"/>
        <rFont val="Arial"/>
        <family val="2"/>
      </rPr>
      <t>MUSS leer sein</t>
    </r>
    <r>
      <rPr>
        <sz val="14"/>
        <color theme="1"/>
        <rFont val="Arial"/>
        <family val="2"/>
      </rPr>
      <t>, wenn keine Gas- preisbremse in diesem Monat!</t>
    </r>
  </si>
  <si>
    <t>Gaspreis- bremse für maximal 1/12 der 80% September 2022 Prognose</t>
  </si>
  <si>
    <r>
      <t xml:space="preserve">Gaspreis- bremse jedoch </t>
    </r>
    <r>
      <rPr>
        <b/>
        <u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mehr wie den </t>
    </r>
    <r>
      <rPr>
        <b/>
        <sz val="14"/>
        <color theme="1"/>
        <rFont val="Arial"/>
        <family val="2"/>
      </rPr>
      <t>tatsächlichen</t>
    </r>
    <r>
      <rPr>
        <sz val="14"/>
        <color theme="1"/>
        <rFont val="Arial"/>
        <family val="2"/>
      </rPr>
      <t xml:space="preserve"> monatlichen Gasverbrauch!</t>
    </r>
  </si>
  <si>
    <r>
      <t xml:space="preserve">Gaskosten für max. 1/12 der 80 % Prognose </t>
    </r>
    <r>
      <rPr>
        <b/>
        <sz val="14"/>
        <color theme="1"/>
        <rFont val="Arial"/>
        <family val="2"/>
      </rPr>
      <t xml:space="preserve">BRUTTO
</t>
    </r>
    <r>
      <rPr>
        <b/>
        <u/>
        <sz val="14"/>
        <color theme="1"/>
        <rFont val="Arial"/>
        <family val="2"/>
      </rPr>
      <t>mit</t>
    </r>
    <r>
      <rPr>
        <sz val="14"/>
        <color theme="1"/>
        <rFont val="Arial"/>
        <family val="2"/>
      </rPr>
      <t xml:space="preserve"> Gas- preisbremse</t>
    </r>
  </si>
  <si>
    <r>
      <rPr>
        <b/>
        <u/>
        <sz val="18"/>
        <color theme="1"/>
        <rFont val="Arial"/>
        <family val="2"/>
      </rPr>
      <t>MIT</t>
    </r>
    <r>
      <rPr>
        <sz val="18"/>
        <color theme="1"/>
        <rFont val="Arial"/>
        <family val="2"/>
      </rPr>
      <t xml:space="preserve"> Gaspreisbremse,
soweit diese in dem Monat gilt!</t>
    </r>
  </si>
  <si>
    <r>
      <t xml:space="preserve">Die Gas- preisbremse gilt </t>
    </r>
    <r>
      <rPr>
        <b/>
        <u/>
        <sz val="14"/>
        <color theme="1"/>
        <rFont val="Arial"/>
        <family val="2"/>
      </rPr>
      <t>NICHT für</t>
    </r>
  </si>
  <si>
    <r>
      <t xml:space="preserve">Gaskosten insgesamt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 mit der Gaspreis- bremse (soweit geltend)</t>
    </r>
  </si>
  <si>
    <t>Achtung:</t>
  </si>
  <si>
    <t>Gasskosten für mehr als monatlich 251 kWh oder wenn die Gas- preisbremse nicht mehr gilt!</t>
  </si>
  <si>
    <t>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</si>
</sst>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5" formatCode="#,##0&quot; kWh&quot;"/>
    <numFmt numFmtId="166" formatCode="0.0%"/>
  </numFmts>
  <fonts count="10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/>
    <xf numFmtId="165" fontId="2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0" applyNumberFormat="1" applyFont="1"/>
    <xf numFmtId="44" fontId="4" fillId="0" borderId="0" xfId="2" applyFont="1" applyBorder="1" applyAlignment="1">
      <alignment horizontal="center" vertical="center"/>
    </xf>
    <xf numFmtId="165" fontId="0" fillId="2" borderId="0" xfId="1" applyNumberFormat="1" applyFont="1" applyFill="1" applyProtection="1"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44" fontId="4" fillId="2" borderId="0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2" fillId="0" borderId="4" xfId="4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0" xfId="5" applyFont="1" applyBorder="1" applyAlignment="1">
      <alignment horizontal="center" vertical="center"/>
    </xf>
    <xf numFmtId="44" fontId="0" fillId="0" borderId="12" xfId="5" applyFont="1" applyBorder="1" applyAlignment="1">
      <alignment horizontal="center" vertical="center"/>
    </xf>
    <xf numFmtId="44" fontId="0" fillId="3" borderId="10" xfId="5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66" fontId="4" fillId="0" borderId="0" xfId="3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8">
    <cellStyle name="Komma" xfId="1" builtinId="3"/>
    <cellStyle name="Komma 2" xfId="4" xr:uid="{6CC54663-25CD-4917-8772-5795853DCDD9}"/>
    <cellStyle name="Komma 3" xfId="6" xr:uid="{2A122CEE-2A54-4AE3-B4FA-66A1DCD87B1E}"/>
    <cellStyle name="Prozent" xfId="3" builtinId="5"/>
    <cellStyle name="Standard" xfId="0" builtinId="0"/>
    <cellStyle name="Währung" xfId="2" builtinId="4"/>
    <cellStyle name="Währung 2" xfId="5" xr:uid="{B84B6777-8B1E-4393-AB9F-1F2FDDD4CDFB}"/>
    <cellStyle name="Währung 3" xfId="7" xr:uid="{AE02FA3E-90FA-4EE4-85B8-95002FE89802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C108-C97D-4823-B24D-6B5190E4C29B}">
  <sheetPr>
    <pageSetUpPr fitToPage="1"/>
  </sheetPr>
  <dimension ref="A1:M25"/>
  <sheetViews>
    <sheetView tabSelected="1" zoomScale="60" zoomScaleNormal="60" workbookViewId="0">
      <selection activeCell="M25" sqref="A1:M25"/>
    </sheetView>
  </sheetViews>
  <sheetFormatPr baseColWidth="10" defaultRowHeight="17.399999999999999" x14ac:dyDescent="0.3"/>
  <cols>
    <col min="1" max="1" width="3.07421875" customWidth="1"/>
    <col min="2" max="2" width="7.4609375" customWidth="1"/>
    <col min="4" max="4" width="10.765625" customWidth="1"/>
    <col min="5" max="5" width="11.61328125" bestFit="1" customWidth="1"/>
    <col min="6" max="6" width="11.61328125" customWidth="1"/>
    <col min="7" max="7" width="12.61328125" customWidth="1"/>
    <col min="8" max="8" width="13.921875" customWidth="1"/>
    <col min="9" max="9" width="11.3828125" customWidth="1"/>
    <col min="11" max="11" width="13.4609375" customWidth="1"/>
    <col min="12" max="12" width="2.765625" customWidth="1"/>
    <col min="13" max="13" width="11.3046875" customWidth="1"/>
  </cols>
  <sheetData>
    <row r="1" spans="1:13" ht="60.6" x14ac:dyDescent="1">
      <c r="A1" s="20" t="s">
        <v>16</v>
      </c>
    </row>
    <row r="3" spans="1:13" x14ac:dyDescent="0.3">
      <c r="C3" s="27">
        <v>13585</v>
      </c>
      <c r="D3" t="s">
        <v>17</v>
      </c>
    </row>
    <row r="4" spans="1:13" ht="40.799999999999997" customHeight="1" x14ac:dyDescent="0.3">
      <c r="C4" s="25">
        <f>ROUND(C3/12,0)</f>
        <v>1132</v>
      </c>
      <c r="D4" s="21" t="s">
        <v>14</v>
      </c>
      <c r="E4" s="21"/>
      <c r="F4" s="21"/>
      <c r="G4" s="49" t="s">
        <v>30</v>
      </c>
      <c r="H4" s="56" t="str">
        <f>"Die Gaspreisbremse gilt NICHT für 80 % vom monatlichen Verbrauch,
sondern nur für monatlich maximal "&amp;TEXT(C4,"#.##0")&amp;" kWh!"</f>
        <v>Die Gaspreisbremse gilt NICHT für 80 % vom monatlichen Verbrauch,
sondern nur für monatlich maximal 1.132 kWh!</v>
      </c>
      <c r="I4" s="56"/>
      <c r="J4" s="56"/>
      <c r="K4" s="56"/>
      <c r="L4" s="56"/>
      <c r="M4" s="56"/>
    </row>
    <row r="6" spans="1:13" ht="82.2" customHeight="1" x14ac:dyDescent="0.3">
      <c r="E6" s="52" t="s">
        <v>23</v>
      </c>
      <c r="F6" s="33"/>
      <c r="G6" s="54" t="s">
        <v>27</v>
      </c>
      <c r="H6" s="55"/>
      <c r="I6" s="55"/>
      <c r="J6" s="43" t="s">
        <v>28</v>
      </c>
    </row>
    <row r="7" spans="1:13" ht="164.4" customHeight="1" thickBot="1" x14ac:dyDescent="0.35">
      <c r="A7" s="2"/>
      <c r="B7" s="3" t="s">
        <v>1</v>
      </c>
      <c r="C7" s="3" t="s">
        <v>0</v>
      </c>
      <c r="D7" s="3" t="s">
        <v>20</v>
      </c>
      <c r="E7" s="53"/>
      <c r="F7" s="38" t="s">
        <v>22</v>
      </c>
      <c r="G7" s="39" t="s">
        <v>24</v>
      </c>
      <c r="H7" s="3" t="s">
        <v>25</v>
      </c>
      <c r="I7" s="3" t="s">
        <v>26</v>
      </c>
      <c r="J7" s="44" t="s">
        <v>31</v>
      </c>
      <c r="K7" s="48" t="s">
        <v>29</v>
      </c>
      <c r="L7" s="4"/>
      <c r="M7" s="3" t="s">
        <v>18</v>
      </c>
    </row>
    <row r="8" spans="1:13" ht="18" thickTop="1" x14ac:dyDescent="0.3">
      <c r="A8" s="5">
        <v>1</v>
      </c>
      <c r="B8" s="32">
        <v>2023</v>
      </c>
      <c r="C8" s="5" t="s">
        <v>2</v>
      </c>
      <c r="D8" s="28">
        <v>1976</v>
      </c>
      <c r="E8" s="34">
        <v>12</v>
      </c>
      <c r="F8" s="34">
        <v>13.39</v>
      </c>
      <c r="G8" s="36">
        <f t="shared" ref="G8:G19" si="0">C$4</f>
        <v>1132</v>
      </c>
      <c r="H8" s="40">
        <f>IF(E8="",0,IF(D8&gt;G8,G8,D8))</f>
        <v>1132</v>
      </c>
      <c r="I8" s="6">
        <f t="shared" ref="I8:I19" si="1">ROUND(IF(G8&lt;D8,G8,D8)*IF(F8&gt;12,12,F8)/100,2)</f>
        <v>135.84</v>
      </c>
      <c r="J8" s="45">
        <f>IF(E8="",ROUND(F8*D8/100,2),ROUND(IF(D8&gt;G8,(D8-G8),0)*F8/100,2))</f>
        <v>113.01</v>
      </c>
      <c r="K8" s="8">
        <f t="shared" ref="K8:K19" si="2">I8+J8</f>
        <v>248.85000000000002</v>
      </c>
      <c r="L8" s="9"/>
      <c r="M8" s="6">
        <f t="shared" ref="M8:M19" si="3">ROUND(D8*F8/100,2)</f>
        <v>264.58999999999997</v>
      </c>
    </row>
    <row r="9" spans="1:13" x14ac:dyDescent="0.3">
      <c r="A9" s="15">
        <v>2</v>
      </c>
      <c r="B9" s="15">
        <f>+B8</f>
        <v>2023</v>
      </c>
      <c r="C9" s="15" t="s">
        <v>3</v>
      </c>
      <c r="D9" s="29">
        <v>1922</v>
      </c>
      <c r="E9" s="35">
        <f>+E8</f>
        <v>12</v>
      </c>
      <c r="F9" s="35">
        <f>+F8</f>
        <v>13.39</v>
      </c>
      <c r="G9" s="37">
        <f t="shared" si="0"/>
        <v>1132</v>
      </c>
      <c r="H9" s="41">
        <f t="shared" ref="H9:H19" si="4">IF(E9="",0,IF(D9&gt;G9,G9,D9))</f>
        <v>1132</v>
      </c>
      <c r="I9" s="16">
        <f t="shared" si="1"/>
        <v>135.84</v>
      </c>
      <c r="J9" s="46">
        <f t="shared" ref="J9:J19" si="5">IF(E9="",ROUND(F9*D9/100,2),ROUND(IF(D9&gt;G9,(D9-G9),0)*F9/100,2))</f>
        <v>105.78</v>
      </c>
      <c r="K9" s="17">
        <f t="shared" si="2"/>
        <v>241.62</v>
      </c>
      <c r="L9" s="18"/>
      <c r="M9" s="16">
        <f t="shared" si="3"/>
        <v>257.36</v>
      </c>
    </row>
    <row r="10" spans="1:13" x14ac:dyDescent="0.3">
      <c r="A10" s="15">
        <v>3</v>
      </c>
      <c r="B10" s="15">
        <f t="shared" ref="B10:B19" si="6">+B9</f>
        <v>2023</v>
      </c>
      <c r="C10" s="15" t="s">
        <v>4</v>
      </c>
      <c r="D10" s="29">
        <v>1663</v>
      </c>
      <c r="E10" s="35">
        <f t="shared" ref="E10:E19" si="7">+E9</f>
        <v>12</v>
      </c>
      <c r="F10" s="35">
        <f t="shared" ref="F10:F19" si="8">+F9</f>
        <v>13.39</v>
      </c>
      <c r="G10" s="37">
        <f t="shared" si="0"/>
        <v>1132</v>
      </c>
      <c r="H10" s="41">
        <f t="shared" si="4"/>
        <v>1132</v>
      </c>
      <c r="I10" s="16">
        <f t="shared" si="1"/>
        <v>135.84</v>
      </c>
      <c r="J10" s="46">
        <f t="shared" si="5"/>
        <v>71.099999999999994</v>
      </c>
      <c r="K10" s="17">
        <f t="shared" si="2"/>
        <v>206.94</v>
      </c>
      <c r="L10" s="18"/>
      <c r="M10" s="16">
        <f t="shared" si="3"/>
        <v>222.68</v>
      </c>
    </row>
    <row r="11" spans="1:13" x14ac:dyDescent="0.3">
      <c r="A11" s="15">
        <v>4</v>
      </c>
      <c r="B11" s="15">
        <f t="shared" si="6"/>
        <v>2023</v>
      </c>
      <c r="C11" s="15" t="s">
        <v>5</v>
      </c>
      <c r="D11" s="30">
        <v>1660</v>
      </c>
      <c r="E11" s="35">
        <f t="shared" si="7"/>
        <v>12</v>
      </c>
      <c r="F11" s="35">
        <f t="shared" si="8"/>
        <v>13.39</v>
      </c>
      <c r="G11" s="37">
        <f t="shared" si="0"/>
        <v>1132</v>
      </c>
      <c r="H11" s="41">
        <f t="shared" si="4"/>
        <v>1132</v>
      </c>
      <c r="I11" s="16">
        <f t="shared" si="1"/>
        <v>135.84</v>
      </c>
      <c r="J11" s="46">
        <f t="shared" si="5"/>
        <v>70.7</v>
      </c>
      <c r="K11" s="17">
        <f t="shared" si="2"/>
        <v>206.54000000000002</v>
      </c>
      <c r="L11" s="18"/>
      <c r="M11" s="16">
        <f t="shared" si="3"/>
        <v>222.27</v>
      </c>
    </row>
    <row r="12" spans="1:13" x14ac:dyDescent="0.3">
      <c r="A12" s="15">
        <v>5</v>
      </c>
      <c r="B12" s="15">
        <f t="shared" si="6"/>
        <v>2023</v>
      </c>
      <c r="C12" s="15" t="s">
        <v>6</v>
      </c>
      <c r="D12" s="30">
        <v>510</v>
      </c>
      <c r="E12" s="35">
        <f t="shared" si="7"/>
        <v>12</v>
      </c>
      <c r="F12" s="35">
        <f t="shared" si="8"/>
        <v>13.39</v>
      </c>
      <c r="G12" s="37">
        <f t="shared" si="0"/>
        <v>1132</v>
      </c>
      <c r="H12" s="41">
        <f t="shared" si="4"/>
        <v>510</v>
      </c>
      <c r="I12" s="16">
        <f t="shared" si="1"/>
        <v>61.2</v>
      </c>
      <c r="J12" s="46">
        <f t="shared" si="5"/>
        <v>0</v>
      </c>
      <c r="K12" s="17">
        <f t="shared" si="2"/>
        <v>61.2</v>
      </c>
      <c r="L12" s="18"/>
      <c r="M12" s="16">
        <f t="shared" si="3"/>
        <v>68.290000000000006</v>
      </c>
    </row>
    <row r="13" spans="1:13" x14ac:dyDescent="0.3">
      <c r="A13" s="15">
        <v>6</v>
      </c>
      <c r="B13" s="15">
        <f t="shared" si="6"/>
        <v>2023</v>
      </c>
      <c r="C13" s="15" t="s">
        <v>7</v>
      </c>
      <c r="D13" s="29">
        <v>260</v>
      </c>
      <c r="E13" s="35">
        <f t="shared" si="7"/>
        <v>12</v>
      </c>
      <c r="F13" s="35">
        <v>9.49</v>
      </c>
      <c r="G13" s="37">
        <f t="shared" si="0"/>
        <v>1132</v>
      </c>
      <c r="H13" s="41">
        <f t="shared" si="4"/>
        <v>260</v>
      </c>
      <c r="I13" s="16">
        <f t="shared" si="1"/>
        <v>24.67</v>
      </c>
      <c r="J13" s="46">
        <f t="shared" si="5"/>
        <v>0</v>
      </c>
      <c r="K13" s="17">
        <f t="shared" si="2"/>
        <v>24.67</v>
      </c>
      <c r="L13" s="18"/>
      <c r="M13" s="16">
        <f t="shared" si="3"/>
        <v>24.67</v>
      </c>
    </row>
    <row r="14" spans="1:13" x14ac:dyDescent="0.3">
      <c r="A14" s="15">
        <v>7</v>
      </c>
      <c r="B14" s="15">
        <f t="shared" si="6"/>
        <v>2023</v>
      </c>
      <c r="C14" s="15" t="s">
        <v>8</v>
      </c>
      <c r="D14" s="30">
        <v>250</v>
      </c>
      <c r="E14" s="35">
        <f t="shared" si="7"/>
        <v>12</v>
      </c>
      <c r="F14" s="35">
        <f t="shared" si="8"/>
        <v>9.49</v>
      </c>
      <c r="G14" s="37">
        <f t="shared" si="0"/>
        <v>1132</v>
      </c>
      <c r="H14" s="41">
        <f t="shared" si="4"/>
        <v>250</v>
      </c>
      <c r="I14" s="16">
        <f t="shared" si="1"/>
        <v>23.73</v>
      </c>
      <c r="J14" s="46">
        <f t="shared" si="5"/>
        <v>0</v>
      </c>
      <c r="K14" s="17">
        <f t="shared" si="2"/>
        <v>23.73</v>
      </c>
      <c r="L14" s="18"/>
      <c r="M14" s="16">
        <f t="shared" si="3"/>
        <v>23.73</v>
      </c>
    </row>
    <row r="15" spans="1:13" x14ac:dyDescent="0.3">
      <c r="A15" s="15">
        <v>8</v>
      </c>
      <c r="B15" s="15">
        <f t="shared" si="6"/>
        <v>2023</v>
      </c>
      <c r="C15" s="15" t="s">
        <v>9</v>
      </c>
      <c r="D15" s="30">
        <v>250</v>
      </c>
      <c r="E15" s="35">
        <f t="shared" si="7"/>
        <v>12</v>
      </c>
      <c r="F15" s="35">
        <f t="shared" si="8"/>
        <v>9.49</v>
      </c>
      <c r="G15" s="37">
        <f t="shared" si="0"/>
        <v>1132</v>
      </c>
      <c r="H15" s="41">
        <f t="shared" si="4"/>
        <v>250</v>
      </c>
      <c r="I15" s="16">
        <f t="shared" si="1"/>
        <v>23.73</v>
      </c>
      <c r="J15" s="46">
        <f t="shared" si="5"/>
        <v>0</v>
      </c>
      <c r="K15" s="17">
        <f t="shared" si="2"/>
        <v>23.73</v>
      </c>
      <c r="L15" s="18"/>
      <c r="M15" s="16">
        <f t="shared" si="3"/>
        <v>23.73</v>
      </c>
    </row>
    <row r="16" spans="1:13" x14ac:dyDescent="0.3">
      <c r="A16" s="15">
        <v>9</v>
      </c>
      <c r="B16" s="15">
        <f t="shared" si="6"/>
        <v>2023</v>
      </c>
      <c r="C16" s="15" t="s">
        <v>10</v>
      </c>
      <c r="D16" s="30">
        <v>526</v>
      </c>
      <c r="E16" s="35">
        <f t="shared" si="7"/>
        <v>12</v>
      </c>
      <c r="F16" s="35">
        <f t="shared" si="8"/>
        <v>9.49</v>
      </c>
      <c r="G16" s="37">
        <f t="shared" si="0"/>
        <v>1132</v>
      </c>
      <c r="H16" s="41">
        <f t="shared" si="4"/>
        <v>526</v>
      </c>
      <c r="I16" s="16">
        <f t="shared" si="1"/>
        <v>49.92</v>
      </c>
      <c r="J16" s="46">
        <f t="shared" si="5"/>
        <v>0</v>
      </c>
      <c r="K16" s="17">
        <f t="shared" si="2"/>
        <v>49.92</v>
      </c>
      <c r="L16" s="18"/>
      <c r="M16" s="16">
        <f t="shared" si="3"/>
        <v>49.92</v>
      </c>
    </row>
    <row r="17" spans="1:13" x14ac:dyDescent="0.3">
      <c r="A17" s="15">
        <v>10</v>
      </c>
      <c r="B17" s="15">
        <f t="shared" si="6"/>
        <v>2023</v>
      </c>
      <c r="C17" s="15" t="s">
        <v>11</v>
      </c>
      <c r="D17" s="29">
        <v>821</v>
      </c>
      <c r="E17" s="35">
        <f t="shared" si="7"/>
        <v>12</v>
      </c>
      <c r="F17" s="35">
        <f t="shared" si="8"/>
        <v>9.49</v>
      </c>
      <c r="G17" s="37">
        <f t="shared" si="0"/>
        <v>1132</v>
      </c>
      <c r="H17" s="41">
        <f t="shared" si="4"/>
        <v>821</v>
      </c>
      <c r="I17" s="16">
        <f t="shared" si="1"/>
        <v>77.91</v>
      </c>
      <c r="J17" s="46">
        <f t="shared" si="5"/>
        <v>0</v>
      </c>
      <c r="K17" s="17">
        <f t="shared" si="2"/>
        <v>77.91</v>
      </c>
      <c r="L17" s="18"/>
      <c r="M17" s="16">
        <f t="shared" si="3"/>
        <v>77.91</v>
      </c>
    </row>
    <row r="18" spans="1:13" x14ac:dyDescent="0.3">
      <c r="A18" s="15">
        <v>11</v>
      </c>
      <c r="B18" s="15">
        <f t="shared" si="6"/>
        <v>2023</v>
      </c>
      <c r="C18" s="15" t="s">
        <v>12</v>
      </c>
      <c r="D18" s="29">
        <v>1609</v>
      </c>
      <c r="E18" s="35">
        <f t="shared" si="7"/>
        <v>12</v>
      </c>
      <c r="F18" s="35">
        <f t="shared" si="8"/>
        <v>9.49</v>
      </c>
      <c r="G18" s="37">
        <f t="shared" si="0"/>
        <v>1132</v>
      </c>
      <c r="H18" s="41">
        <f t="shared" si="4"/>
        <v>1132</v>
      </c>
      <c r="I18" s="16">
        <f t="shared" si="1"/>
        <v>107.43</v>
      </c>
      <c r="J18" s="46">
        <f t="shared" si="5"/>
        <v>45.27</v>
      </c>
      <c r="K18" s="17">
        <f t="shared" si="2"/>
        <v>152.70000000000002</v>
      </c>
      <c r="L18" s="18"/>
      <c r="M18" s="16">
        <f t="shared" si="3"/>
        <v>152.69</v>
      </c>
    </row>
    <row r="19" spans="1:13" x14ac:dyDescent="0.3">
      <c r="A19" s="5">
        <v>12</v>
      </c>
      <c r="B19" s="15">
        <f t="shared" si="6"/>
        <v>2023</v>
      </c>
      <c r="C19" s="5" t="s">
        <v>13</v>
      </c>
      <c r="D19" s="28">
        <v>2138</v>
      </c>
      <c r="E19" s="35">
        <f t="shared" si="7"/>
        <v>12</v>
      </c>
      <c r="F19" s="34">
        <f t="shared" si="8"/>
        <v>9.49</v>
      </c>
      <c r="G19" s="36">
        <f t="shared" si="0"/>
        <v>1132</v>
      </c>
      <c r="H19" s="41">
        <f t="shared" si="4"/>
        <v>1132</v>
      </c>
      <c r="I19" s="6">
        <f t="shared" si="1"/>
        <v>107.43</v>
      </c>
      <c r="J19" s="46">
        <f t="shared" si="5"/>
        <v>95.47</v>
      </c>
      <c r="K19" s="8">
        <f t="shared" si="2"/>
        <v>202.9</v>
      </c>
      <c r="L19" s="9"/>
      <c r="M19" s="6">
        <f t="shared" si="3"/>
        <v>202.9</v>
      </c>
    </row>
    <row r="20" spans="1:13" x14ac:dyDescent="0.3">
      <c r="A20" s="10"/>
      <c r="B20" s="10"/>
      <c r="C20" s="10"/>
      <c r="D20" s="22"/>
      <c r="E20" s="22"/>
      <c r="F20" s="22"/>
      <c r="G20" s="23"/>
      <c r="H20" s="23"/>
      <c r="I20" s="7"/>
      <c r="J20" s="47"/>
      <c r="K20" s="9"/>
      <c r="L20" s="9"/>
      <c r="M20" s="7"/>
    </row>
    <row r="21" spans="1:13" x14ac:dyDescent="0.3">
      <c r="A21" s="13"/>
      <c r="B21" s="1"/>
      <c r="C21" s="14" t="s">
        <v>15</v>
      </c>
      <c r="D21" s="24">
        <f>SUM(D8:D19)</f>
        <v>13585</v>
      </c>
      <c r="E21" s="24"/>
      <c r="F21" s="24"/>
      <c r="G21" s="24">
        <f>SUM(G8:G19)</f>
        <v>13584</v>
      </c>
      <c r="H21" s="42">
        <f>SUM(H8:H19)</f>
        <v>9409</v>
      </c>
      <c r="I21" s="11">
        <f>SUM(I8:I19)</f>
        <v>1019.3800000000001</v>
      </c>
      <c r="J21" s="11">
        <f>SUM(J8:J19)</f>
        <v>501.32999999999993</v>
      </c>
      <c r="K21" s="11">
        <f>SUM(K8:K19)</f>
        <v>1520.7100000000003</v>
      </c>
      <c r="L21" s="12"/>
      <c r="M21" s="11">
        <f>SUM(M8:M19)</f>
        <v>1590.7400000000005</v>
      </c>
    </row>
    <row r="22" spans="1:13" x14ac:dyDescent="0.3">
      <c r="A22" s="1"/>
      <c r="B22" s="1"/>
      <c r="C22" s="1"/>
      <c r="D22" s="1"/>
      <c r="E22" s="1"/>
      <c r="F22" s="1"/>
      <c r="G22" s="1"/>
      <c r="H22" s="42"/>
      <c r="I22" s="1"/>
      <c r="J22" s="1"/>
      <c r="K22" s="1"/>
      <c r="L22" s="1"/>
      <c r="M22" s="1"/>
    </row>
    <row r="23" spans="1:13" ht="24.6" x14ac:dyDescent="0.3">
      <c r="J23" s="19" t="s">
        <v>19</v>
      </c>
      <c r="K23" s="26">
        <f>M21-K21</f>
        <v>70.0300000000002</v>
      </c>
      <c r="L23" s="51" t="s">
        <v>32</v>
      </c>
      <c r="M23" s="50">
        <f>K23/M21</f>
        <v>4.402353621584934E-2</v>
      </c>
    </row>
    <row r="25" spans="1:13" ht="24.6" x14ac:dyDescent="0.3">
      <c r="J25" s="19" t="s">
        <v>21</v>
      </c>
      <c r="K25" s="31">
        <v>170.99</v>
      </c>
    </row>
  </sheetData>
  <mergeCells count="3">
    <mergeCell ref="E6:E7"/>
    <mergeCell ref="G6:I6"/>
    <mergeCell ref="H4:M4"/>
  </mergeCells>
  <conditionalFormatting sqref="H8:H19">
    <cfRule type="expression" dxfId="0" priority="1">
      <formula>D8&lt;=G8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4" orientation="landscape" verticalDpi="0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Gaspreisbremse</vt:lpstr>
      <vt:lpstr>Gaspreisbremse!Druckbereich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cp:lastPrinted>2023-04-13T09:05:07Z</cp:lastPrinted>
  <dcterms:created xsi:type="dcterms:W3CDTF">2023-04-10T03:45:53Z</dcterms:created>
  <dcterms:modified xsi:type="dcterms:W3CDTF">2023-04-13T09:05:09Z</dcterms:modified>
</cp:coreProperties>
</file>