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ork\HAUS\"/>
    </mc:Choice>
  </mc:AlternateContent>
  <xr:revisionPtr revIDLastSave="0" documentId="13_ncr:1_{DE1CA298-7C76-4961-B3E4-873C1396B9BD}" xr6:coauthVersionLast="47" xr6:coauthVersionMax="47" xr10:uidLastSave="{00000000-0000-0000-0000-000000000000}"/>
  <bookViews>
    <workbookView xWindow="-108" yWindow="-108" windowWidth="19416" windowHeight="14160" xr2:uid="{B90FCB35-5ED2-4BC6-B774-0048168EA2DE}"/>
  </bookViews>
  <sheets>
    <sheet name="Strompreisbremse" sheetId="1" r:id="rId1"/>
  </sheets>
  <definedNames>
    <definedName name="_xlnm.Print_Area" localSheetId="0">Strompreisbremse!$A$1:$M$25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E10" i="1"/>
  <c r="E11" i="1" s="1"/>
  <c r="E9" i="1"/>
  <c r="C4" i="1"/>
  <c r="G19" i="1" s="1"/>
  <c r="M13" i="1"/>
  <c r="M8" i="1"/>
  <c r="D21" i="1"/>
  <c r="F9" i="1"/>
  <c r="F10" i="1" s="1"/>
  <c r="F11" i="1" s="1"/>
  <c r="F12" i="1" s="1"/>
  <c r="F14" i="1" s="1"/>
  <c r="F15" i="1" s="1"/>
  <c r="F16" i="1" s="1"/>
  <c r="F17" i="1" s="1"/>
  <c r="F18" i="1" s="1"/>
  <c r="F19" i="1" s="1"/>
  <c r="M19" i="1" s="1"/>
  <c r="E12" i="1" l="1"/>
  <c r="E13" i="1" s="1"/>
  <c r="H4" i="1"/>
  <c r="J7" i="1"/>
  <c r="H9" i="1"/>
  <c r="G12" i="1"/>
  <c r="G14" i="1"/>
  <c r="G15" i="1"/>
  <c r="G8" i="1"/>
  <c r="J8" i="1" s="1"/>
  <c r="G9" i="1"/>
  <c r="G17" i="1"/>
  <c r="G13" i="1"/>
  <c r="G16" i="1"/>
  <c r="G10" i="1"/>
  <c r="G18" i="1"/>
  <c r="G11" i="1"/>
  <c r="M10" i="1"/>
  <c r="M11" i="1"/>
  <c r="M18" i="1"/>
  <c r="M12" i="1"/>
  <c r="M14" i="1"/>
  <c r="M15" i="1"/>
  <c r="M16" i="1"/>
  <c r="M9" i="1"/>
  <c r="M17" i="1"/>
  <c r="J9" i="1" l="1"/>
  <c r="H8" i="1"/>
  <c r="H10" i="1"/>
  <c r="J10" i="1"/>
  <c r="I9" i="1"/>
  <c r="G21" i="1"/>
  <c r="M21" i="1"/>
  <c r="K9" i="1" l="1"/>
  <c r="E14" i="1"/>
  <c r="J14" i="1" s="1"/>
  <c r="I8" i="1"/>
  <c r="K8" i="1" s="1"/>
  <c r="J11" i="1"/>
  <c r="H11" i="1"/>
  <c r="I10" i="1"/>
  <c r="K10" i="1" s="1"/>
  <c r="H14" i="1" l="1"/>
  <c r="E15" i="1"/>
  <c r="J15" i="1" s="1"/>
  <c r="J12" i="1"/>
  <c r="H12" i="1"/>
  <c r="I11" i="1"/>
  <c r="K11" i="1" s="1"/>
  <c r="H15" i="1"/>
  <c r="I15" i="1" s="1"/>
  <c r="I14" i="1" l="1"/>
  <c r="K14" i="1" s="1"/>
  <c r="E16" i="1"/>
  <c r="H16" i="1" s="1"/>
  <c r="I12" i="1"/>
  <c r="K12" i="1" s="1"/>
  <c r="H13" i="1"/>
  <c r="J13" i="1"/>
  <c r="I13" i="1"/>
  <c r="K15" i="1"/>
  <c r="E17" i="1" l="1"/>
  <c r="H17" i="1" s="1"/>
  <c r="J16" i="1"/>
  <c r="K13" i="1"/>
  <c r="I16" i="1"/>
  <c r="K16" i="1" l="1"/>
  <c r="E18" i="1"/>
  <c r="J18" i="1" s="1"/>
  <c r="J17" i="1"/>
  <c r="I17" i="1"/>
  <c r="K17" i="1" s="1"/>
  <c r="H18" i="1" l="1"/>
  <c r="E19" i="1"/>
  <c r="H19" i="1"/>
  <c r="I19" i="1" s="1"/>
  <c r="J19" i="1" l="1"/>
  <c r="J21" i="1" s="1"/>
  <c r="I18" i="1"/>
  <c r="K18" i="1" s="1"/>
  <c r="H21" i="1"/>
  <c r="I21" i="1" l="1"/>
  <c r="K19" i="1"/>
  <c r="K21" i="1" s="1"/>
  <c r="K23" i="1" s="1"/>
  <c r="M23" i="1" s="1"/>
</calcChain>
</file>

<file path=xl/sharedStrings.xml><?xml version="1.0" encoding="utf-8"?>
<sst xmlns="http://schemas.openxmlformats.org/spreadsheetml/2006/main" count="32" uniqueCount="32">
  <si>
    <t>Monat</t>
  </si>
  <si>
    <t>Jahr</t>
  </si>
  <si>
    <t>Januar</t>
  </si>
  <si>
    <t>kWh Stromverbrauch vom Vorjahr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</si>
  <si>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</si>
  <si>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</si>
  <si>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</si>
  <si>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</si>
  <si>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</si>
  <si>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</si>
  <si>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</si>
  <si>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</si>
  <si>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</si>
  <si>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</si>
  <si>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</si>
  <si>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 xml:space="preserve"> 1/12 davon</t>
  </si>
  <si>
    <t>Strompreisbremse monatlich</t>
  </si>
  <si>
    <t xml:space="preserve">Jahressummen </t>
  </si>
  <si>
    <t>Ersparnis durch die Strompreisbremse im Jahr 2023:</t>
  </si>
  <si>
    <t>monatlicher Stromver- brauch</t>
  </si>
  <si>
    <t>zuzüglich Strom-Grundpreis Brutto p.a.:</t>
  </si>
  <si>
    <r>
      <t xml:space="preserve">tatsächlicher Strompreis </t>
    </r>
    <r>
      <rPr>
        <b/>
        <sz val="14"/>
        <color theme="1"/>
        <rFont val="Arial"/>
        <family val="2"/>
      </rPr>
      <t xml:space="preserve">BRUTTO
</t>
    </r>
    <r>
      <rPr>
        <sz val="11"/>
        <color theme="1"/>
        <rFont val="Arial"/>
        <family val="2"/>
      </rPr>
      <t>(incl. Stromsteuer)</t>
    </r>
  </si>
  <si>
    <r>
      <t xml:space="preserve">Stromkosten für max. 1/12 der 80 % Prognose </t>
    </r>
    <r>
      <rPr>
        <b/>
        <sz val="14"/>
        <color theme="1"/>
        <rFont val="Arial"/>
        <family val="2"/>
      </rPr>
      <t xml:space="preserve">BRUTTO
</t>
    </r>
    <r>
      <rPr>
        <b/>
        <u/>
        <sz val="14"/>
        <color theme="1"/>
        <rFont val="Arial"/>
        <family val="2"/>
      </rPr>
      <t>mit</t>
    </r>
    <r>
      <rPr>
        <sz val="14"/>
        <color theme="1"/>
        <rFont val="Arial"/>
        <family val="2"/>
      </rPr>
      <t xml:space="preserve"> Strom- preisbremse</t>
    </r>
  </si>
  <si>
    <t>Achtung:</t>
  </si>
  <si>
    <r>
      <rPr>
        <b/>
        <u/>
        <sz val="18"/>
        <color theme="1"/>
        <rFont val="Arial"/>
        <family val="2"/>
      </rPr>
      <t>MIT</t>
    </r>
    <r>
      <rPr>
        <sz val="18"/>
        <color theme="1"/>
        <rFont val="Arial"/>
        <family val="2"/>
      </rPr>
      <t xml:space="preserve"> Strompreisbremse,
soweit diese in dem Monat gilt!</t>
    </r>
  </si>
  <si>
    <r>
      <t xml:space="preserve">Strompreis- bremse jedoch </t>
    </r>
    <r>
      <rPr>
        <b/>
        <u/>
        <sz val="14"/>
        <color theme="1"/>
        <rFont val="Arial"/>
        <family val="2"/>
      </rPr>
      <t>NICHT</t>
    </r>
    <r>
      <rPr>
        <sz val="14"/>
        <color theme="1"/>
        <rFont val="Arial"/>
        <family val="2"/>
      </rPr>
      <t xml:space="preserve"> für mehr wie den </t>
    </r>
    <r>
      <rPr>
        <b/>
        <sz val="14"/>
        <color theme="1"/>
        <rFont val="Arial"/>
        <family val="2"/>
      </rPr>
      <t>tatsächlichen</t>
    </r>
    <r>
      <rPr>
        <sz val="14"/>
        <color theme="1"/>
        <rFont val="Arial"/>
        <family val="2"/>
      </rPr>
      <t xml:space="preserve"> monatlichen Stromver- brauch!</t>
    </r>
  </si>
  <si>
    <t>Strompreis- bremse für maximal 1/12 der 80% September 2022 Prognose</t>
  </si>
  <si>
    <r>
      <t xml:space="preserve">Die Strom- preisbremse gilt </t>
    </r>
    <r>
      <rPr>
        <b/>
        <u/>
        <sz val="14"/>
        <color theme="1"/>
        <rFont val="Arial"/>
        <family val="2"/>
      </rPr>
      <t>NICHT für</t>
    </r>
  </si>
  <si>
    <r>
      <t xml:space="preserve">Stromkosten insgesamt
</t>
    </r>
    <r>
      <rPr>
        <b/>
        <sz val="14"/>
        <color theme="1"/>
        <rFont val="Arial"/>
        <family val="2"/>
      </rPr>
      <t>BRUTTO</t>
    </r>
    <r>
      <rPr>
        <sz val="14"/>
        <color theme="1"/>
        <rFont val="Arial"/>
        <family val="2"/>
      </rPr>
      <t xml:space="preserve">
monatlich mit der Strompreis- bremse (soweit geltend)</t>
    </r>
  </si>
  <si>
    <r>
      <t xml:space="preserve">Zum Vergleich </t>
    </r>
    <r>
      <rPr>
        <b/>
        <u/>
        <sz val="14"/>
        <color theme="1"/>
        <rFont val="Arial"/>
        <family val="2"/>
      </rPr>
      <t>alle Monate  OHNE</t>
    </r>
    <r>
      <rPr>
        <sz val="14"/>
        <color theme="1"/>
        <rFont val="Arial"/>
        <family val="2"/>
      </rPr>
      <t xml:space="preserve"> Strompreis- bremse</t>
    </r>
  </si>
  <si>
    <r>
      <rPr>
        <b/>
        <sz val="14"/>
        <color theme="1"/>
        <rFont val="Arial"/>
        <family val="2"/>
      </rPr>
      <t>Strompreis- bremse</t>
    </r>
    <r>
      <rPr>
        <sz val="14"/>
        <color theme="1"/>
        <rFont val="Arial"/>
        <family val="2"/>
      </rPr>
      <t xml:space="preserve"> maximaler Strompreis monatlich
</t>
    </r>
    <r>
      <rPr>
        <b/>
        <u/>
        <sz val="14"/>
        <color theme="1"/>
        <rFont val="Arial"/>
        <family val="2"/>
      </rPr>
      <t>MUSS leer sein</t>
    </r>
    <r>
      <rPr>
        <sz val="14"/>
        <color theme="1"/>
        <rFont val="Arial"/>
        <family val="2"/>
      </rPr>
      <t>, wenn keine Strom- preisbremse in diesem Monat!</t>
    </r>
  </si>
  <si>
    <t>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</si>
</sst>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&quot; ct/kWh&quot;"/>
    <numFmt numFmtId="165" formatCode="#,##0&quot; kWh&quot;"/>
    <numFmt numFmtId="166" formatCode="0.0%"/>
  </numFmts>
  <fonts count="11" x14ac:knownFonts="1">
    <font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8"/>
      <name val="Arial"/>
      <family val="2"/>
    </font>
    <font>
      <b/>
      <u/>
      <sz val="14"/>
      <color theme="1"/>
      <name val="Arial"/>
      <family val="2"/>
    </font>
    <font>
      <b/>
      <sz val="20"/>
      <color theme="1"/>
      <name val="Arial"/>
      <family val="2"/>
    </font>
    <font>
      <b/>
      <sz val="48"/>
      <color theme="1"/>
      <name val="Arial"/>
      <family val="2"/>
    </font>
    <font>
      <sz val="11"/>
      <color theme="1"/>
      <name val="Arial"/>
      <family val="2"/>
    </font>
    <font>
      <b/>
      <sz val="14"/>
      <color rgb="FFFF0000"/>
      <name val="Arial"/>
      <family val="2"/>
    </font>
    <font>
      <sz val="18"/>
      <color theme="1"/>
      <name val="Arial"/>
      <family val="2"/>
    </font>
    <font>
      <b/>
      <u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double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44" fontId="0" fillId="3" borderId="1" xfId="2" applyFont="1" applyFill="1" applyBorder="1" applyAlignment="1">
      <alignment horizontal="center" vertical="center"/>
    </xf>
    <xf numFmtId="4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4" fontId="2" fillId="0" borderId="1" xfId="2" applyFont="1" applyBorder="1" applyAlignment="1">
      <alignment horizontal="center" vertical="center"/>
    </xf>
    <xf numFmtId="44" fontId="2" fillId="3" borderId="1" xfId="2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44" fontId="0" fillId="0" borderId="5" xfId="2" applyFont="1" applyBorder="1" applyAlignment="1">
      <alignment horizontal="center" vertical="center"/>
    </xf>
    <xf numFmtId="44" fontId="0" fillId="3" borderId="5" xfId="0" applyNumberForma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/>
    <xf numFmtId="0" fontId="2" fillId="0" borderId="0" xfId="0" applyFont="1"/>
    <xf numFmtId="165" fontId="0" fillId="0" borderId="1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0" fillId="0" borderId="0" xfId="1" applyNumberFormat="1" applyFont="1"/>
    <xf numFmtId="165" fontId="2" fillId="0" borderId="0" xfId="0" applyNumberFormat="1" applyFont="1"/>
    <xf numFmtId="44" fontId="5" fillId="0" borderId="0" xfId="2" applyFont="1" applyBorder="1" applyAlignment="1">
      <alignment horizontal="center" vertical="center"/>
    </xf>
    <xf numFmtId="165" fontId="0" fillId="2" borderId="0" xfId="1" applyNumberFormat="1" applyFont="1" applyFill="1" applyProtection="1">
      <protection locked="0"/>
    </xf>
    <xf numFmtId="44" fontId="5" fillId="2" borderId="0" xfId="2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44" fontId="2" fillId="0" borderId="4" xfId="2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65" fontId="0" fillId="3" borderId="12" xfId="0" applyNumberFormat="1" applyFill="1" applyBorder="1" applyAlignment="1">
      <alignment horizontal="center" vertical="center"/>
    </xf>
    <xf numFmtId="165" fontId="2" fillId="0" borderId="12" xfId="1" applyNumberFormat="1" applyFont="1" applyBorder="1" applyAlignment="1">
      <alignment horizontal="center" vertical="center"/>
    </xf>
    <xf numFmtId="44" fontId="0" fillId="0" borderId="0" xfId="2" applyFont="1" applyBorder="1" applyAlignment="1">
      <alignment horizontal="center" vertical="center"/>
    </xf>
    <xf numFmtId="44" fontId="0" fillId="0" borderId="8" xfId="2" applyFont="1" applyBorder="1" applyAlignment="1">
      <alignment horizontal="center" vertical="center"/>
    </xf>
    <xf numFmtId="44" fontId="0" fillId="3" borderId="3" xfId="2" applyFont="1" applyFill="1" applyBorder="1" applyAlignment="1">
      <alignment horizontal="center" vertical="center"/>
    </xf>
    <xf numFmtId="44" fontId="2" fillId="0" borderId="3" xfId="2" applyFont="1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44" fontId="0" fillId="3" borderId="4" xfId="0" applyNumberForma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4" fontId="0" fillId="0" borderId="14" xfId="2" applyFont="1" applyBorder="1" applyAlignment="1">
      <alignment horizontal="center" vertical="center"/>
    </xf>
    <xf numFmtId="44" fontId="0" fillId="0" borderId="16" xfId="2" applyFont="1" applyBorder="1" applyAlignment="1">
      <alignment horizontal="center" vertical="center"/>
    </xf>
    <xf numFmtId="44" fontId="0" fillId="3" borderId="14" xfId="2" applyFont="1" applyFill="1" applyBorder="1" applyAlignment="1">
      <alignment horizontal="center" vertical="center"/>
    </xf>
    <xf numFmtId="44" fontId="2" fillId="0" borderId="14" xfId="2" applyFont="1" applyBorder="1" applyAlignment="1">
      <alignment horizontal="center" vertical="center"/>
    </xf>
    <xf numFmtId="44" fontId="0" fillId="0" borderId="17" xfId="0" applyNumberForma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65" fontId="2" fillId="2" borderId="3" xfId="0" applyNumberFormat="1" applyFont="1" applyFill="1" applyBorder="1" applyAlignment="1" applyProtection="1">
      <alignment horizontal="center" vertical="center"/>
      <protection locked="0"/>
    </xf>
    <xf numFmtId="165" fontId="2" fillId="2" borderId="8" xfId="0" applyNumberFormat="1" applyFont="1" applyFill="1" applyBorder="1" applyAlignment="1" applyProtection="1">
      <alignment horizontal="center" vertical="center"/>
      <protection locked="0"/>
    </xf>
    <xf numFmtId="165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 wrapText="1"/>
    </xf>
    <xf numFmtId="164" fontId="0" fillId="2" borderId="0" xfId="0" applyNumberFormat="1" applyFill="1" applyAlignment="1" applyProtection="1">
      <alignment horizontal="center" vertical="center"/>
      <protection locked="0"/>
    </xf>
    <xf numFmtId="164" fontId="0" fillId="2" borderId="19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5" fontId="2" fillId="0" borderId="4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6" fontId="5" fillId="0" borderId="0" xfId="3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6" xfId="0" applyBorder="1" applyAlignment="1">
      <alignment horizontal="center" wrapText="1"/>
    </xf>
    <xf numFmtId="0" fontId="0" fillId="0" borderId="20" xfId="0" applyBorder="1" applyAlignment="1">
      <alignment horizontal="center" wrapText="1"/>
    </xf>
  </cellXfs>
  <cellStyles count="8">
    <cellStyle name="Komma" xfId="1" builtinId="3"/>
    <cellStyle name="Komma 2" xfId="6" xr:uid="{8F217566-CC63-48A6-83C9-BCA714EA0DE4}"/>
    <cellStyle name="Komma 3" xfId="4" xr:uid="{AA9F7CB4-5D9B-4771-8CE7-2843589BEA69}"/>
    <cellStyle name="Prozent" xfId="3" builtinId="5"/>
    <cellStyle name="Standard" xfId="0" builtinId="0"/>
    <cellStyle name="Währung" xfId="2" builtinId="4"/>
    <cellStyle name="Währung 2" xfId="7" xr:uid="{161355C5-5FB1-437F-8FD3-6C6282819C0C}"/>
    <cellStyle name="Währung 3" xfId="5" xr:uid="{E2841414-52A7-4F19-9385-10F3A394DFED}"/>
  </cellStyles>
  <dxfs count="1">
    <dxf>
      <font>
        <b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E0DD0-74D3-4584-8250-996910036D9C}">
  <sheetPr codeName="Tabelle1">
    <pageSetUpPr fitToPage="1"/>
  </sheetPr>
  <dimension ref="A1:M25"/>
  <sheetViews>
    <sheetView tabSelected="1" zoomScale="60" zoomScaleNormal="60" workbookViewId="0">
      <selection activeCell="M25" sqref="A1:M25"/>
    </sheetView>
  </sheetViews>
  <sheetFormatPr baseColWidth="10" defaultRowHeight="17.399999999999999" x14ac:dyDescent="0.3"/>
  <cols>
    <col min="1" max="1" width="2.84375" customWidth="1"/>
    <col min="2" max="2" width="6.23046875" customWidth="1"/>
    <col min="3" max="3" width="10.3046875" customWidth="1"/>
    <col min="5" max="6" width="12.15234375" customWidth="1"/>
    <col min="7" max="7" width="11" customWidth="1"/>
    <col min="8" max="8" width="12.07421875" customWidth="1"/>
    <col min="9" max="9" width="12.3046875" customWidth="1"/>
    <col min="11" max="11" width="13.4609375" customWidth="1"/>
    <col min="12" max="12" width="2.765625" customWidth="1"/>
    <col min="13" max="13" width="12" customWidth="1"/>
  </cols>
  <sheetData>
    <row r="1" spans="1:13" ht="60.6" x14ac:dyDescent="1">
      <c r="A1" s="18" t="s">
        <v>16</v>
      </c>
    </row>
    <row r="3" spans="1:13" x14ac:dyDescent="0.3">
      <c r="C3" s="28">
        <v>3015</v>
      </c>
      <c r="D3" t="s">
        <v>3</v>
      </c>
      <c r="I3" s="25"/>
    </row>
    <row r="4" spans="1:13" ht="46.8" customHeight="1" x14ac:dyDescent="0.3">
      <c r="C4" s="26">
        <f>ROUND(C3/12,0)</f>
        <v>251</v>
      </c>
      <c r="D4" s="19" t="s">
        <v>15</v>
      </c>
      <c r="E4" s="19"/>
      <c r="F4" s="19"/>
      <c r="G4" s="53" t="s">
        <v>23</v>
      </c>
      <c r="H4" s="68" t="str">
        <f>"Die Strompreisbremse gilt NICHT für 80 % vom monatlichen Verbrauch,
sondern nur für monatlich maximal "&amp;TEXT(C4,"#.##0")&amp;" kWh!"</f>
        <v>Die Strompreisbremse gilt NICHT für 80 % vom monatlichen Verbrauch,
sondern nur für monatlich maximal 251 kWh!</v>
      </c>
      <c r="I4" s="68"/>
      <c r="J4" s="68"/>
      <c r="K4" s="68"/>
      <c r="L4" s="68"/>
      <c r="M4" s="68"/>
    </row>
    <row r="6" spans="1:13" ht="84" customHeight="1" x14ac:dyDescent="0.3">
      <c r="E6" s="69" t="s">
        <v>30</v>
      </c>
      <c r="G6" s="66" t="s">
        <v>24</v>
      </c>
      <c r="H6" s="67"/>
      <c r="I6" s="67"/>
      <c r="J6" s="46" t="s">
        <v>27</v>
      </c>
    </row>
    <row r="7" spans="1:13" ht="160.80000000000001" customHeight="1" thickBot="1" x14ac:dyDescent="0.35">
      <c r="A7" s="2"/>
      <c r="B7" s="3" t="s">
        <v>1</v>
      </c>
      <c r="C7" s="3" t="s">
        <v>0</v>
      </c>
      <c r="D7" s="30" t="s">
        <v>19</v>
      </c>
      <c r="E7" s="70"/>
      <c r="F7" s="57" t="s">
        <v>21</v>
      </c>
      <c r="G7" s="35" t="s">
        <v>26</v>
      </c>
      <c r="H7" s="3" t="s">
        <v>25</v>
      </c>
      <c r="I7" s="30" t="s">
        <v>22</v>
      </c>
      <c r="J7" s="47" t="str">
        <f>"Stromkosten für mehr als monatlich "&amp;TEXT(C4,"#.##0")&amp;" kWh oder wenn die Strom- preisbremse nicht mehr gilt!"</f>
        <v>Stromkosten für mehr als monatlich 251 kWh oder wenn die Strom- preisbremse nicht mehr gilt!</v>
      </c>
      <c r="K7" s="33" t="s">
        <v>28</v>
      </c>
      <c r="L7" s="4"/>
      <c r="M7" s="30" t="s">
        <v>29</v>
      </c>
    </row>
    <row r="8" spans="1:13" ht="18" thickTop="1" x14ac:dyDescent="0.3">
      <c r="A8" s="5">
        <v>1</v>
      </c>
      <c r="B8" s="63">
        <v>2023</v>
      </c>
      <c r="C8" s="5" t="s">
        <v>2</v>
      </c>
      <c r="D8" s="54">
        <v>338</v>
      </c>
      <c r="E8" s="60">
        <v>40</v>
      </c>
      <c r="F8" s="58">
        <v>43.42</v>
      </c>
      <c r="G8" s="36">
        <f t="shared" ref="G8:G19" si="0">C$4</f>
        <v>251</v>
      </c>
      <c r="H8" s="20">
        <f>IF(E8="",0,IF(D8&gt;G8,G8,D8))</f>
        <v>251</v>
      </c>
      <c r="I8" s="40">
        <f t="shared" ref="I8:I15" si="1">IF(E8="",0,ROUND(H8*IF(E8&gt;F8,F8,E8)/100,2))</f>
        <v>100.4</v>
      </c>
      <c r="J8" s="48">
        <f>IF(E8="",ROUND(F8*D8/100,2),ROUND(IF(D8&gt;G8,(D8-G8),0)*F8/100,2))</f>
        <v>37.78</v>
      </c>
      <c r="K8" s="44">
        <f>I8+J8</f>
        <v>138.18</v>
      </c>
      <c r="L8" s="8"/>
      <c r="M8" s="6">
        <f t="shared" ref="M8:M19" si="2">ROUND(D8*F8/100,2)</f>
        <v>146.76</v>
      </c>
    </row>
    <row r="9" spans="1:13" x14ac:dyDescent="0.3">
      <c r="A9" s="14">
        <v>2</v>
      </c>
      <c r="B9" s="14">
        <f>+B8</f>
        <v>2023</v>
      </c>
      <c r="C9" s="14" t="s">
        <v>4</v>
      </c>
      <c r="D9" s="55">
        <v>304</v>
      </c>
      <c r="E9" s="61">
        <f>+E8</f>
        <v>40</v>
      </c>
      <c r="F9" s="59">
        <f>+F8</f>
        <v>43.42</v>
      </c>
      <c r="G9" s="37">
        <f t="shared" si="0"/>
        <v>251</v>
      </c>
      <c r="H9" s="21">
        <f t="shared" ref="H9:H19" si="3">IF(E9="",0,IF(D9&gt;G9,G9,D9))</f>
        <v>251</v>
      </c>
      <c r="I9" s="41">
        <f t="shared" si="1"/>
        <v>100.4</v>
      </c>
      <c r="J9" s="49">
        <f t="shared" ref="J9:J13" si="4">IF(E9="",ROUND(F9*D9/100,2),ROUND(IF(D9&gt;G9,(D9-G9),0)*F9/100,2))</f>
        <v>23.01</v>
      </c>
      <c r="K9" s="52">
        <f t="shared" ref="K9:K19" si="5">I9+J9</f>
        <v>123.41000000000001</v>
      </c>
      <c r="L9" s="16"/>
      <c r="M9" s="15">
        <f t="shared" si="2"/>
        <v>132</v>
      </c>
    </row>
    <row r="10" spans="1:13" x14ac:dyDescent="0.3">
      <c r="A10" s="14">
        <v>3</v>
      </c>
      <c r="B10" s="14">
        <f>+B9</f>
        <v>2023</v>
      </c>
      <c r="C10" s="14" t="s">
        <v>5</v>
      </c>
      <c r="D10" s="55">
        <v>320</v>
      </c>
      <c r="E10" s="61">
        <f t="shared" ref="E10:E19" si="6">+E9</f>
        <v>40</v>
      </c>
      <c r="F10" s="59">
        <f t="shared" ref="F10:F19" si="7">+F9</f>
        <v>43.42</v>
      </c>
      <c r="G10" s="37">
        <f t="shared" si="0"/>
        <v>251</v>
      </c>
      <c r="H10" s="21">
        <f t="shared" si="3"/>
        <v>251</v>
      </c>
      <c r="I10" s="41">
        <f t="shared" si="1"/>
        <v>100.4</v>
      </c>
      <c r="J10" s="49">
        <f t="shared" si="4"/>
        <v>29.96</v>
      </c>
      <c r="K10" s="52">
        <f t="shared" si="5"/>
        <v>130.36000000000001</v>
      </c>
      <c r="L10" s="16"/>
      <c r="M10" s="15">
        <f t="shared" si="2"/>
        <v>138.94</v>
      </c>
    </row>
    <row r="11" spans="1:13" x14ac:dyDescent="0.3">
      <c r="A11" s="14">
        <v>4</v>
      </c>
      <c r="B11" s="14">
        <f t="shared" ref="B11:B19" si="8">+B10</f>
        <v>2023</v>
      </c>
      <c r="C11" s="14" t="s">
        <v>6</v>
      </c>
      <c r="D11" s="56">
        <v>290</v>
      </c>
      <c r="E11" s="61">
        <f t="shared" si="6"/>
        <v>40</v>
      </c>
      <c r="F11" s="59">
        <f t="shared" si="7"/>
        <v>43.42</v>
      </c>
      <c r="G11" s="37">
        <f t="shared" si="0"/>
        <v>251</v>
      </c>
      <c r="H11" s="21">
        <f t="shared" si="3"/>
        <v>251</v>
      </c>
      <c r="I11" s="41">
        <f t="shared" si="1"/>
        <v>100.4</v>
      </c>
      <c r="J11" s="49">
        <f t="shared" si="4"/>
        <v>16.93</v>
      </c>
      <c r="K11" s="52">
        <f t="shared" si="5"/>
        <v>117.33000000000001</v>
      </c>
      <c r="L11" s="16"/>
      <c r="M11" s="15">
        <f t="shared" si="2"/>
        <v>125.92</v>
      </c>
    </row>
    <row r="12" spans="1:13" x14ac:dyDescent="0.3">
      <c r="A12" s="14">
        <v>5</v>
      </c>
      <c r="B12" s="14">
        <f t="shared" si="8"/>
        <v>2023</v>
      </c>
      <c r="C12" s="14" t="s">
        <v>7</v>
      </c>
      <c r="D12" s="56">
        <v>250</v>
      </c>
      <c r="E12" s="61">
        <f t="shared" si="6"/>
        <v>40</v>
      </c>
      <c r="F12" s="59">
        <f t="shared" si="7"/>
        <v>43.42</v>
      </c>
      <c r="G12" s="37">
        <f t="shared" si="0"/>
        <v>251</v>
      </c>
      <c r="H12" s="21">
        <f t="shared" si="3"/>
        <v>250</v>
      </c>
      <c r="I12" s="41">
        <f t="shared" si="1"/>
        <v>100</v>
      </c>
      <c r="J12" s="49">
        <f t="shared" si="4"/>
        <v>0</v>
      </c>
      <c r="K12" s="52">
        <f t="shared" si="5"/>
        <v>100</v>
      </c>
      <c r="L12" s="16"/>
      <c r="M12" s="15">
        <f t="shared" si="2"/>
        <v>108.55</v>
      </c>
    </row>
    <row r="13" spans="1:13" x14ac:dyDescent="0.3">
      <c r="A13" s="14">
        <v>6</v>
      </c>
      <c r="B13" s="14">
        <f t="shared" si="8"/>
        <v>2023</v>
      </c>
      <c r="C13" s="14" t="s">
        <v>8</v>
      </c>
      <c r="D13" s="55">
        <v>219</v>
      </c>
      <c r="E13" s="61">
        <f t="shared" si="6"/>
        <v>40</v>
      </c>
      <c r="F13" s="59">
        <v>35.43</v>
      </c>
      <c r="G13" s="37">
        <f t="shared" si="0"/>
        <v>251</v>
      </c>
      <c r="H13" s="21">
        <f t="shared" si="3"/>
        <v>219</v>
      </c>
      <c r="I13" s="41">
        <f t="shared" si="1"/>
        <v>77.59</v>
      </c>
      <c r="J13" s="49">
        <f t="shared" si="4"/>
        <v>0</v>
      </c>
      <c r="K13" s="52">
        <f t="shared" si="5"/>
        <v>77.59</v>
      </c>
      <c r="L13" s="16"/>
      <c r="M13" s="15">
        <f t="shared" si="2"/>
        <v>77.59</v>
      </c>
    </row>
    <row r="14" spans="1:13" x14ac:dyDescent="0.3">
      <c r="A14" s="14">
        <v>7</v>
      </c>
      <c r="B14" s="14">
        <f t="shared" si="8"/>
        <v>2023</v>
      </c>
      <c r="C14" s="14" t="s">
        <v>9</v>
      </c>
      <c r="D14" s="56">
        <v>190</v>
      </c>
      <c r="E14" s="61">
        <f t="shared" si="6"/>
        <v>40</v>
      </c>
      <c r="F14" s="59">
        <f t="shared" si="7"/>
        <v>35.43</v>
      </c>
      <c r="G14" s="37">
        <f t="shared" si="0"/>
        <v>251</v>
      </c>
      <c r="H14" s="21">
        <f t="shared" si="3"/>
        <v>190</v>
      </c>
      <c r="I14" s="41">
        <f t="shared" si="1"/>
        <v>67.319999999999993</v>
      </c>
      <c r="J14" s="49">
        <f>IF(E14="",ROUND(F14*D14/100,2),ROUND(IF(D14&gt;G14,(D14-G14),0)*F14/100,2))</f>
        <v>0</v>
      </c>
      <c r="K14" s="52">
        <f t="shared" si="5"/>
        <v>67.319999999999993</v>
      </c>
      <c r="L14" s="16"/>
      <c r="M14" s="15">
        <f t="shared" si="2"/>
        <v>67.319999999999993</v>
      </c>
    </row>
    <row r="15" spans="1:13" x14ac:dyDescent="0.3">
      <c r="A15" s="14">
        <v>8</v>
      </c>
      <c r="B15" s="14">
        <f t="shared" si="8"/>
        <v>2023</v>
      </c>
      <c r="C15" s="14" t="s">
        <v>10</v>
      </c>
      <c r="D15" s="56">
        <v>180</v>
      </c>
      <c r="E15" s="61">
        <f t="shared" si="6"/>
        <v>40</v>
      </c>
      <c r="F15" s="59">
        <f t="shared" si="7"/>
        <v>35.43</v>
      </c>
      <c r="G15" s="37">
        <f t="shared" si="0"/>
        <v>251</v>
      </c>
      <c r="H15" s="21">
        <f t="shared" si="3"/>
        <v>180</v>
      </c>
      <c r="I15" s="41">
        <f t="shared" si="1"/>
        <v>63.77</v>
      </c>
      <c r="J15" s="49">
        <f t="shared" ref="J15:J19" si="9">IF(E15="",ROUND(F15*D15/100,2),ROUND(IF(D15&gt;G15,(D15-G15),0)*F15/100,2))</f>
        <v>0</v>
      </c>
      <c r="K15" s="52">
        <f t="shared" si="5"/>
        <v>63.77</v>
      </c>
      <c r="L15" s="16"/>
      <c r="M15" s="15">
        <f t="shared" si="2"/>
        <v>63.77</v>
      </c>
    </row>
    <row r="16" spans="1:13" x14ac:dyDescent="0.3">
      <c r="A16" s="14">
        <v>9</v>
      </c>
      <c r="B16" s="14">
        <f t="shared" si="8"/>
        <v>2023</v>
      </c>
      <c r="C16" s="14" t="s">
        <v>11</v>
      </c>
      <c r="D16" s="56">
        <v>180</v>
      </c>
      <c r="E16" s="61">
        <f t="shared" si="6"/>
        <v>40</v>
      </c>
      <c r="F16" s="59">
        <f t="shared" si="7"/>
        <v>35.43</v>
      </c>
      <c r="G16" s="37">
        <f t="shared" si="0"/>
        <v>251</v>
      </c>
      <c r="H16" s="21">
        <f t="shared" si="3"/>
        <v>180</v>
      </c>
      <c r="I16" s="41">
        <f>IF(E16="",0,ROUND(H16*IF(E16&gt;F16,F16,E16)/100,2))</f>
        <v>63.77</v>
      </c>
      <c r="J16" s="49">
        <f t="shared" si="9"/>
        <v>0</v>
      </c>
      <c r="K16" s="52">
        <f t="shared" si="5"/>
        <v>63.77</v>
      </c>
      <c r="L16" s="16"/>
      <c r="M16" s="15">
        <f t="shared" si="2"/>
        <v>63.77</v>
      </c>
    </row>
    <row r="17" spans="1:13" x14ac:dyDescent="0.3">
      <c r="A17" s="14">
        <v>10</v>
      </c>
      <c r="B17" s="14">
        <f t="shared" si="8"/>
        <v>2023</v>
      </c>
      <c r="C17" s="14" t="s">
        <v>12</v>
      </c>
      <c r="D17" s="56">
        <v>191</v>
      </c>
      <c r="E17" s="61">
        <f t="shared" si="6"/>
        <v>40</v>
      </c>
      <c r="F17" s="59">
        <f t="shared" si="7"/>
        <v>35.43</v>
      </c>
      <c r="G17" s="37">
        <f t="shared" si="0"/>
        <v>251</v>
      </c>
      <c r="H17" s="21">
        <f t="shared" si="3"/>
        <v>191</v>
      </c>
      <c r="I17" s="41">
        <f t="shared" ref="I17:I19" si="10">IF(E17="",0,ROUND(H17*IF(E17&gt;F17,F17,E17)/100,2))</f>
        <v>67.67</v>
      </c>
      <c r="J17" s="49">
        <f t="shared" si="9"/>
        <v>0</v>
      </c>
      <c r="K17" s="52">
        <f t="shared" si="5"/>
        <v>67.67</v>
      </c>
      <c r="L17" s="16"/>
      <c r="M17" s="15">
        <f t="shared" si="2"/>
        <v>67.67</v>
      </c>
    </row>
    <row r="18" spans="1:13" x14ac:dyDescent="0.3">
      <c r="A18" s="14">
        <v>11</v>
      </c>
      <c r="B18" s="14">
        <f t="shared" si="8"/>
        <v>2023</v>
      </c>
      <c r="C18" s="14" t="s">
        <v>13</v>
      </c>
      <c r="D18" s="55">
        <v>198</v>
      </c>
      <c r="E18" s="61">
        <f t="shared" si="6"/>
        <v>40</v>
      </c>
      <c r="F18" s="59">
        <f t="shared" si="7"/>
        <v>35.43</v>
      </c>
      <c r="G18" s="37">
        <f t="shared" si="0"/>
        <v>251</v>
      </c>
      <c r="H18" s="21">
        <f t="shared" si="3"/>
        <v>198</v>
      </c>
      <c r="I18" s="41">
        <f t="shared" si="10"/>
        <v>70.150000000000006</v>
      </c>
      <c r="J18" s="49">
        <f t="shared" si="9"/>
        <v>0</v>
      </c>
      <c r="K18" s="52">
        <f t="shared" si="5"/>
        <v>70.150000000000006</v>
      </c>
      <c r="L18" s="16"/>
      <c r="M18" s="15">
        <f t="shared" si="2"/>
        <v>70.150000000000006</v>
      </c>
    </row>
    <row r="19" spans="1:13" x14ac:dyDescent="0.3">
      <c r="A19" s="5">
        <v>12</v>
      </c>
      <c r="B19" s="14">
        <f t="shared" si="8"/>
        <v>2023</v>
      </c>
      <c r="C19" s="5" t="s">
        <v>14</v>
      </c>
      <c r="D19" s="54">
        <v>355</v>
      </c>
      <c r="E19" s="61">
        <f t="shared" si="6"/>
        <v>40</v>
      </c>
      <c r="F19" s="58">
        <f t="shared" si="7"/>
        <v>35.43</v>
      </c>
      <c r="G19" s="36">
        <f t="shared" si="0"/>
        <v>251</v>
      </c>
      <c r="H19" s="21">
        <f t="shared" si="3"/>
        <v>251</v>
      </c>
      <c r="I19" s="41">
        <f t="shared" si="10"/>
        <v>88.93</v>
      </c>
      <c r="J19" s="49">
        <f t="shared" si="9"/>
        <v>36.85</v>
      </c>
      <c r="K19" s="44">
        <f t="shared" si="5"/>
        <v>125.78</v>
      </c>
      <c r="L19" s="8"/>
      <c r="M19" s="6">
        <f t="shared" si="2"/>
        <v>125.78</v>
      </c>
    </row>
    <row r="20" spans="1:13" x14ac:dyDescent="0.3">
      <c r="A20" s="9"/>
      <c r="B20" s="9"/>
      <c r="C20" s="9"/>
      <c r="D20" s="22"/>
      <c r="E20" s="22"/>
      <c r="F20" s="31"/>
      <c r="G20" s="38"/>
      <c r="H20" s="23"/>
      <c r="I20" s="42"/>
      <c r="J20" s="50"/>
      <c r="K20" s="45"/>
      <c r="L20" s="8"/>
      <c r="M20" s="7"/>
    </row>
    <row r="21" spans="1:13" x14ac:dyDescent="0.3">
      <c r="A21" s="12"/>
      <c r="B21" s="1"/>
      <c r="C21" s="13" t="s">
        <v>17</v>
      </c>
      <c r="D21" s="24">
        <f>SUM(D8:D19)</f>
        <v>3015</v>
      </c>
      <c r="E21" s="24"/>
      <c r="F21" s="32"/>
      <c r="G21" s="39">
        <f>SUM(G8:G19)</f>
        <v>3012</v>
      </c>
      <c r="H21" s="62">
        <f>SUM(H8:H19)</f>
        <v>2663</v>
      </c>
      <c r="I21" s="43">
        <f>SUM(I8:I19)</f>
        <v>1000.8</v>
      </c>
      <c r="J21" s="51">
        <f>SUM(J8:J19)</f>
        <v>144.53</v>
      </c>
      <c r="K21" s="34">
        <f>SUM(K8:K19)</f>
        <v>1145.33</v>
      </c>
      <c r="L21" s="11"/>
      <c r="M21" s="10">
        <f>SUM(M8:M19)</f>
        <v>1188.2199999999998</v>
      </c>
    </row>
    <row r="22" spans="1:13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24.6" x14ac:dyDescent="0.3">
      <c r="J23" s="17" t="s">
        <v>18</v>
      </c>
      <c r="K23" s="27">
        <f>M21-K21</f>
        <v>42.889999999999873</v>
      </c>
      <c r="L23" s="65" t="s">
        <v>31</v>
      </c>
      <c r="M23" s="64">
        <f>K23/M21</f>
        <v>3.6096009156553401E-2</v>
      </c>
    </row>
    <row r="25" spans="1:13" ht="24.6" x14ac:dyDescent="0.3">
      <c r="J25" s="17" t="s">
        <v>20</v>
      </c>
      <c r="K25" s="29">
        <v>130.38</v>
      </c>
    </row>
  </sheetData>
  <mergeCells count="3">
    <mergeCell ref="G6:I6"/>
    <mergeCell ref="H4:M4"/>
    <mergeCell ref="E6:E7"/>
  </mergeCells>
  <phoneticPr fontId="3" type="noConversion"/>
  <conditionalFormatting sqref="H8:H19">
    <cfRule type="expression" dxfId="0" priority="1">
      <formula>D8&lt;=G8</formula>
    </cfRule>
  </conditionalFormatting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4" orientation="landscape" verticalDpi="0" r:id="rId1"/>
  <headerFooter>
    <oddFooter>&amp;L&amp;8&amp;Z&amp;F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Strompreisbremse</vt:lpstr>
      <vt:lpstr>Strompreisbremse!Druckbereich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Menzel</dc:creator>
  <cp:lastModifiedBy>Wolfgang Menzel</cp:lastModifiedBy>
  <cp:lastPrinted>2023-04-13T09:03:37Z</cp:lastPrinted>
  <dcterms:created xsi:type="dcterms:W3CDTF">2023-04-10T03:45:53Z</dcterms:created>
  <dcterms:modified xsi:type="dcterms:W3CDTF">2023-04-13T09:03:41Z</dcterms:modified>
</cp:coreProperties>
</file>