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HAUS\"/>
    </mc:Choice>
  </mc:AlternateContent>
  <xr:revisionPtr revIDLastSave="0" documentId="13_ncr:1_{1ABC9C9B-A26D-4137-8351-B4AC7D83D88B}" xr6:coauthVersionLast="47" xr6:coauthVersionMax="47" xr10:uidLastSave="{00000000-0000-0000-0000-000000000000}"/>
  <bookViews>
    <workbookView xWindow="-108" yWindow="-108" windowWidth="19416" windowHeight="14160" xr2:uid="{B90FCB35-5ED2-4BC6-B774-0048168EA2DE}"/>
  </bookViews>
  <sheets>
    <sheet name="Gaspreisbremse" sheetId="2" r:id="rId1"/>
  </sheets>
  <definedNames>
    <definedName name="_xlnm.Print_Area" localSheetId="0">Gaspreisbremse!$A$1:$L$25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H13" i="2"/>
  <c r="G9" i="2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J13" i="2" l="1"/>
  <c r="C4" i="2"/>
  <c r="H8" i="2" s="1"/>
  <c r="I8" i="2" s="1"/>
  <c r="D21" i="2"/>
  <c r="E14" i="2"/>
  <c r="F13" i="2"/>
  <c r="E9" i="2"/>
  <c r="H9" i="2" s="1"/>
  <c r="I9" i="2" s="1"/>
  <c r="J9" i="2" s="1"/>
  <c r="F8" i="2"/>
  <c r="L13" i="2" l="1"/>
  <c r="H14" i="2"/>
  <c r="J14" i="2"/>
  <c r="I14" i="2"/>
  <c r="J8" i="2"/>
  <c r="E15" i="2"/>
  <c r="F9" i="2"/>
  <c r="L9" i="2" s="1"/>
  <c r="F14" i="2"/>
  <c r="E10" i="2"/>
  <c r="H10" i="2" s="1"/>
  <c r="I10" i="2" s="1"/>
  <c r="J10" i="2" s="1"/>
  <c r="L8" i="2" l="1"/>
  <c r="L14" i="2"/>
  <c r="J15" i="2"/>
  <c r="I15" i="2"/>
  <c r="H15" i="2"/>
  <c r="E16" i="2"/>
  <c r="E17" i="2" s="1"/>
  <c r="F15" i="2"/>
  <c r="E11" i="2"/>
  <c r="H11" i="2" s="1"/>
  <c r="F10" i="2"/>
  <c r="L10" i="2" s="1"/>
  <c r="F16" i="2" l="1"/>
  <c r="L15" i="2"/>
  <c r="I11" i="2"/>
  <c r="J17" i="2"/>
  <c r="I17" i="2"/>
  <c r="H17" i="2"/>
  <c r="J16" i="2"/>
  <c r="L16" i="2" s="1"/>
  <c r="I16" i="2"/>
  <c r="H16" i="2"/>
  <c r="E12" i="2"/>
  <c r="H12" i="2" s="1"/>
  <c r="I12" i="2" s="1"/>
  <c r="J12" i="2" s="1"/>
  <c r="F11" i="2"/>
  <c r="E18" i="2"/>
  <c r="F17" i="2"/>
  <c r="J11" i="2" l="1"/>
  <c r="I18" i="2"/>
  <c r="H18" i="2"/>
  <c r="J18" i="2"/>
  <c r="L17" i="2"/>
  <c r="E19" i="2"/>
  <c r="F18" i="2"/>
  <c r="F12" i="2"/>
  <c r="L12" i="2" s="1"/>
  <c r="L18" i="2" l="1"/>
  <c r="I19" i="2"/>
  <c r="I21" i="2" s="1"/>
  <c r="H19" i="2"/>
  <c r="H21" i="2" s="1"/>
  <c r="J19" i="2"/>
  <c r="L11" i="2"/>
  <c r="J21" i="2"/>
  <c r="F19" i="2"/>
  <c r="F21" i="2" s="1"/>
  <c r="J23" i="2" l="1"/>
  <c r="L19" i="2"/>
  <c r="L21" i="2" s="1"/>
</calcChain>
</file>

<file path=xl/sharedStrings.xml><?xml version="1.0" encoding="utf-8"?>
<sst xmlns="http://schemas.openxmlformats.org/spreadsheetml/2006/main" count="31" uniqueCount="31">
  <si>
    <t>Monat</t>
  </si>
  <si>
    <t>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</si>
  <si>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</si>
  <si>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</si>
  <si>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</si>
  <si>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</si>
  <si>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</si>
  <si>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</si>
  <si>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</si>
  <si>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</si>
  <si>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</si>
  <si>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</si>
  <si>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</si>
  <si>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</si>
  <si>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 1/12 davon</t>
  </si>
  <si>
    <t xml:space="preserve">Jahressummen </t>
  </si>
  <si>
    <t>Gaspreisbremse monatlich</t>
  </si>
  <si>
    <t>kWh Gasverbrauch vom Vorjahr</t>
  </si>
  <si>
    <t>monatlicher Gasver- brauch</t>
  </si>
  <si>
    <t>zuzüglich Gas-Grundpreis Brutto p.a.:</t>
  </si>
  <si>
    <r>
      <t xml:space="preserve">tatsächlicher
Gaspreis </t>
    </r>
    <r>
      <rPr>
        <b/>
        <sz val="14"/>
        <color theme="1"/>
        <rFont val="Arial"/>
        <family val="2"/>
      </rPr>
      <t xml:space="preserve">BRUTTO
</t>
    </r>
    <r>
      <rPr>
        <sz val="11"/>
        <color theme="1"/>
        <rFont val="Arial"/>
        <family val="2"/>
      </rPr>
      <t>(incl. Stromsteuer)</t>
    </r>
  </si>
  <si>
    <r>
      <rPr>
        <b/>
        <sz val="14"/>
        <color theme="1"/>
        <rFont val="Arial"/>
        <family val="2"/>
      </rPr>
      <t>Gaspreis- bremse</t>
    </r>
    <r>
      <rPr>
        <sz val="14"/>
        <color theme="1"/>
        <rFont val="Arial"/>
        <family val="2"/>
      </rPr>
      <t xml:space="preserve"> maximaler Gaspreis monatlich
</t>
    </r>
    <r>
      <rPr>
        <b/>
        <u/>
        <sz val="14"/>
        <color theme="1"/>
        <rFont val="Arial"/>
        <family val="2"/>
      </rPr>
      <t>MUSS leer sein</t>
    </r>
    <r>
      <rPr>
        <sz val="14"/>
        <color theme="1"/>
        <rFont val="Arial"/>
        <family val="2"/>
      </rPr>
      <t>, wenn keine Gas- preisbremse in diesem Monat!</t>
    </r>
  </si>
  <si>
    <t>Gaspreis- bremse für maximal 1/12 der 80% September 2022 Prognose</t>
  </si>
  <si>
    <t>Gaskosten mit dem Gaspreis vom Versorger</t>
  </si>
  <si>
    <t>Einsparung durch die Strompreisbremse:</t>
  </si>
  <si>
    <t>Gaspreisbremse - soweit diese in dem Monat gilt und sich auswirkt - für monatlich maximal 1/12 der 80% September 2022 Prognose</t>
  </si>
  <si>
    <r>
      <t xml:space="preserve">Gaspreis- bremse jedoch </t>
    </r>
    <r>
      <rPr>
        <b/>
        <u/>
        <sz val="14"/>
        <color theme="1"/>
        <rFont val="Arial"/>
        <family val="2"/>
      </rPr>
      <t>NICHT</t>
    </r>
    <r>
      <rPr>
        <sz val="14"/>
        <color theme="1"/>
        <rFont val="Arial"/>
        <family val="2"/>
      </rPr>
      <t xml:space="preserve"> für mehr wie der </t>
    </r>
    <r>
      <rPr>
        <b/>
        <sz val="14"/>
        <color theme="1"/>
        <rFont val="Arial"/>
        <family val="2"/>
      </rPr>
      <t>tatsächliche</t>
    </r>
    <r>
      <rPr>
        <sz val="14"/>
        <color theme="1"/>
        <rFont val="Arial"/>
        <family val="2"/>
      </rPr>
      <t xml:space="preserve"> monatliche Gasverbrauch!</t>
    </r>
  </si>
  <si>
    <r>
      <t xml:space="preserve">Gaskosten
</t>
    </r>
    <r>
      <rPr>
        <b/>
        <sz val="14"/>
        <color theme="1"/>
        <rFont val="Arial"/>
        <family val="2"/>
      </rPr>
      <t>BRUTTO</t>
    </r>
    <r>
      <rPr>
        <sz val="14"/>
        <color theme="1"/>
        <rFont val="Arial"/>
        <family val="2"/>
      </rPr>
      <t xml:space="preserve">
monatlich
</t>
    </r>
    <r>
      <rPr>
        <b/>
        <sz val="14"/>
        <color theme="1"/>
        <rFont val="Arial"/>
        <family val="2"/>
      </rPr>
      <t>mit der Gaspreis- bremse (soweit geltend)</t>
    </r>
  </si>
  <si>
    <t>für Spalte H oder I.</t>
  </si>
  <si>
    <t>Je nach Gesetzesauslegung gilt die Gaspreisbremse</t>
  </si>
  <si>
    <t>Berechnung der Gaspreisbremse,
also der Einsparung
gerechnet mit Spalte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</si>
</sst>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&quot; ct/kWh&quot;"/>
    <numFmt numFmtId="165" formatCode="#,##0&quot; kWh&quot;"/>
  </numFmts>
  <fonts count="9" x14ac:knownFonts="1">
    <font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20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3" borderId="1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2" fillId="0" borderId="0" xfId="0" applyFont="1"/>
    <xf numFmtId="165" fontId="2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0" applyNumberFormat="1" applyFont="1"/>
    <xf numFmtId="165" fontId="0" fillId="2" borderId="0" xfId="1" applyNumberFormat="1" applyFont="1" applyFill="1" applyProtection="1"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0" fillId="2" borderId="5" xfId="0" applyNumberFormat="1" applyFill="1" applyBorder="1" applyAlignment="1" applyProtection="1">
      <alignment horizontal="center" vertical="center"/>
      <protection locked="0"/>
    </xf>
    <xf numFmtId="44" fontId="4" fillId="2" borderId="0" xfId="2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/>
    <xf numFmtId="0" fontId="0" fillId="0" borderId="11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165" fontId="0" fillId="3" borderId="15" xfId="0" applyNumberFormat="1" applyFill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165" fontId="2" fillId="0" borderId="15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44" fontId="2" fillId="0" borderId="4" xfId="2" applyFont="1" applyBorder="1" applyAlignment="1">
      <alignment horizontal="center" vertical="center"/>
    </xf>
    <xf numFmtId="10" fontId="4" fillId="0" borderId="0" xfId="3" applyNumberFormat="1" applyFont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8">
    <cellStyle name="Komma" xfId="1" builtinId="3"/>
    <cellStyle name="Komma 2" xfId="4" xr:uid="{6CC54663-25CD-4917-8772-5795853DCDD9}"/>
    <cellStyle name="Komma 3" xfId="6" xr:uid="{2A122CEE-2A54-4AE3-B4FA-66A1DCD87B1E}"/>
    <cellStyle name="Prozent" xfId="3" builtinId="5"/>
    <cellStyle name="Standard" xfId="0" builtinId="0"/>
    <cellStyle name="Währung" xfId="2" builtinId="4"/>
    <cellStyle name="Währung 2" xfId="5" xr:uid="{B84B6777-8B1E-4393-AB9F-1F2FDDD4CDFB}"/>
    <cellStyle name="Währung 3" xfId="7" xr:uid="{AE02FA3E-90FA-4EE4-85B8-95002FE89802}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C108-C97D-4823-B24D-6B5190E4C29B}">
  <sheetPr>
    <pageSetUpPr fitToPage="1"/>
  </sheetPr>
  <dimension ref="A1:L25"/>
  <sheetViews>
    <sheetView tabSelected="1" zoomScale="60" zoomScaleNormal="60" workbookViewId="0">
      <selection activeCell="J7" sqref="J7"/>
    </sheetView>
  </sheetViews>
  <sheetFormatPr baseColWidth="10" defaultRowHeight="17.399999999999999" x14ac:dyDescent="0.3"/>
  <cols>
    <col min="1" max="1" width="3.07421875" customWidth="1"/>
    <col min="2" max="2" width="7.4609375" customWidth="1"/>
    <col min="4" max="4" width="10.765625" customWidth="1"/>
    <col min="5" max="6" width="12.4609375" customWidth="1"/>
    <col min="7" max="7" width="11.61328125" bestFit="1" customWidth="1"/>
    <col min="8" max="8" width="12.61328125" customWidth="1"/>
    <col min="9" max="9" width="13.921875" customWidth="1"/>
    <col min="10" max="10" width="16.4609375" customWidth="1"/>
    <col min="11" max="11" width="4.3828125" customWidth="1"/>
    <col min="12" max="12" width="13.4609375" customWidth="1"/>
  </cols>
  <sheetData>
    <row r="1" spans="1:12" ht="60.6" x14ac:dyDescent="1">
      <c r="A1" s="18" t="s">
        <v>16</v>
      </c>
    </row>
    <row r="3" spans="1:12" ht="25.2" customHeight="1" x14ac:dyDescent="0.3">
      <c r="C3" s="24">
        <v>13585</v>
      </c>
      <c r="D3" t="s">
        <v>17</v>
      </c>
      <c r="G3" s="38" t="s">
        <v>29</v>
      </c>
    </row>
    <row r="4" spans="1:12" ht="25.2" customHeight="1" x14ac:dyDescent="0.3">
      <c r="C4" s="23">
        <f>ROUND(C3/12,0)</f>
        <v>1132</v>
      </c>
      <c r="D4" s="19" t="s">
        <v>14</v>
      </c>
      <c r="E4" s="19"/>
      <c r="F4" s="19"/>
      <c r="G4" s="38" t="s">
        <v>28</v>
      </c>
    </row>
    <row r="6" spans="1:12" ht="96" customHeight="1" thickBot="1" x14ac:dyDescent="0.35">
      <c r="E6" s="30"/>
      <c r="F6" s="30"/>
      <c r="G6" s="53" t="s">
        <v>21</v>
      </c>
      <c r="H6" s="55" t="s">
        <v>25</v>
      </c>
      <c r="I6" s="56"/>
      <c r="J6" s="56"/>
      <c r="K6" s="40"/>
    </row>
    <row r="7" spans="1:12" ht="164.4" customHeight="1" thickTop="1" thickBot="1" x14ac:dyDescent="0.35">
      <c r="A7" s="2"/>
      <c r="B7" s="3" t="s">
        <v>1</v>
      </c>
      <c r="C7" s="3" t="s">
        <v>0</v>
      </c>
      <c r="D7" s="3" t="s">
        <v>18</v>
      </c>
      <c r="E7" s="33" t="s">
        <v>20</v>
      </c>
      <c r="F7" s="39" t="s">
        <v>23</v>
      </c>
      <c r="G7" s="54"/>
      <c r="H7" s="41" t="s">
        <v>22</v>
      </c>
      <c r="I7" s="37" t="s">
        <v>26</v>
      </c>
      <c r="J7" s="42" t="s">
        <v>30</v>
      </c>
      <c r="K7" s="4"/>
      <c r="L7" s="36" t="s">
        <v>27</v>
      </c>
    </row>
    <row r="8" spans="1:12" ht="18" thickTop="1" x14ac:dyDescent="0.3">
      <c r="A8" s="5">
        <v>1</v>
      </c>
      <c r="B8" s="29">
        <v>2023</v>
      </c>
      <c r="C8" s="5" t="s">
        <v>2</v>
      </c>
      <c r="D8" s="25">
        <v>1976</v>
      </c>
      <c r="E8" s="31">
        <v>14.92</v>
      </c>
      <c r="F8" s="6">
        <f t="shared" ref="F8:F19" si="0">ROUND(D8*E8/100,2)</f>
        <v>294.82</v>
      </c>
      <c r="G8" s="31">
        <v>12</v>
      </c>
      <c r="H8" s="43">
        <f>IF(E8&gt;G8,C$4,0)</f>
        <v>1132</v>
      </c>
      <c r="I8" s="34">
        <f>IF(E8&lt;G8,0,IF(G8="","",IF(D8&gt;H8,H8,D8)))</f>
        <v>1132</v>
      </c>
      <c r="J8" s="6">
        <f t="shared" ref="J8:J19" si="1">IF(E8&gt;G8,ROUND(I8*(E8-G8)/100,2),0)</f>
        <v>33.049999999999997</v>
      </c>
      <c r="K8" s="8"/>
      <c r="L8" s="44">
        <f>F8-J8</f>
        <v>261.77</v>
      </c>
    </row>
    <row r="9" spans="1:12" x14ac:dyDescent="0.3">
      <c r="A9" s="14">
        <v>2</v>
      </c>
      <c r="B9" s="14">
        <f>+B8</f>
        <v>2023</v>
      </c>
      <c r="C9" s="14" t="s">
        <v>3</v>
      </c>
      <c r="D9" s="26">
        <v>1922</v>
      </c>
      <c r="E9" s="32">
        <f>+E8</f>
        <v>14.92</v>
      </c>
      <c r="F9" s="15">
        <f t="shared" si="0"/>
        <v>286.76</v>
      </c>
      <c r="G9" s="32">
        <f>+G8</f>
        <v>12</v>
      </c>
      <c r="H9" s="45">
        <f t="shared" ref="H9:H19" si="2">IF(E9&gt;G9,C$4,0)</f>
        <v>1132</v>
      </c>
      <c r="I9" s="35">
        <f t="shared" ref="I9:I19" si="3">IF(E9&lt;G9,0,IF(G9="","",IF(D9&gt;H9,H9,D9)))</f>
        <v>1132</v>
      </c>
      <c r="J9" s="15">
        <f t="shared" si="1"/>
        <v>33.049999999999997</v>
      </c>
      <c r="K9" s="16"/>
      <c r="L9" s="46">
        <f t="shared" ref="L9:L19" si="4">F9-J9</f>
        <v>253.70999999999998</v>
      </c>
    </row>
    <row r="10" spans="1:12" x14ac:dyDescent="0.3">
      <c r="A10" s="14">
        <v>3</v>
      </c>
      <c r="B10" s="14">
        <f t="shared" ref="B10:B19" si="5">+B9</f>
        <v>2023</v>
      </c>
      <c r="C10" s="14" t="s">
        <v>4</v>
      </c>
      <c r="D10" s="26">
        <v>1663</v>
      </c>
      <c r="E10" s="32">
        <f t="shared" ref="E10:E19" si="6">+E9</f>
        <v>14.92</v>
      </c>
      <c r="F10" s="15">
        <f t="shared" si="0"/>
        <v>248.12</v>
      </c>
      <c r="G10" s="32">
        <f t="shared" ref="G10:G19" si="7">+G9</f>
        <v>12</v>
      </c>
      <c r="H10" s="45">
        <f t="shared" si="2"/>
        <v>1132</v>
      </c>
      <c r="I10" s="35">
        <f t="shared" si="3"/>
        <v>1132</v>
      </c>
      <c r="J10" s="15">
        <f t="shared" si="1"/>
        <v>33.049999999999997</v>
      </c>
      <c r="K10" s="16"/>
      <c r="L10" s="46">
        <f t="shared" si="4"/>
        <v>215.07</v>
      </c>
    </row>
    <row r="11" spans="1:12" x14ac:dyDescent="0.3">
      <c r="A11" s="14">
        <v>4</v>
      </c>
      <c r="B11" s="14">
        <f t="shared" si="5"/>
        <v>2023</v>
      </c>
      <c r="C11" s="14" t="s">
        <v>5</v>
      </c>
      <c r="D11" s="27">
        <v>1660</v>
      </c>
      <c r="E11" s="32">
        <f t="shared" si="6"/>
        <v>14.92</v>
      </c>
      <c r="F11" s="15">
        <f t="shared" si="0"/>
        <v>247.67</v>
      </c>
      <c r="G11" s="32">
        <f t="shared" si="7"/>
        <v>12</v>
      </c>
      <c r="H11" s="45">
        <f t="shared" si="2"/>
        <v>1132</v>
      </c>
      <c r="I11" s="35">
        <f t="shared" si="3"/>
        <v>1132</v>
      </c>
      <c r="J11" s="15">
        <f t="shared" si="1"/>
        <v>33.049999999999997</v>
      </c>
      <c r="K11" s="16"/>
      <c r="L11" s="46">
        <f t="shared" si="4"/>
        <v>214.62</v>
      </c>
    </row>
    <row r="12" spans="1:12" x14ac:dyDescent="0.3">
      <c r="A12" s="14">
        <v>5</v>
      </c>
      <c r="B12" s="14">
        <f t="shared" si="5"/>
        <v>2023</v>
      </c>
      <c r="C12" s="14" t="s">
        <v>6</v>
      </c>
      <c r="D12" s="27">
        <v>510</v>
      </c>
      <c r="E12" s="32">
        <f t="shared" si="6"/>
        <v>14.92</v>
      </c>
      <c r="F12" s="15">
        <f t="shared" si="0"/>
        <v>76.09</v>
      </c>
      <c r="G12" s="32">
        <f t="shared" si="7"/>
        <v>12</v>
      </c>
      <c r="H12" s="45">
        <f t="shared" si="2"/>
        <v>1132</v>
      </c>
      <c r="I12" s="35">
        <f t="shared" si="3"/>
        <v>510</v>
      </c>
      <c r="J12" s="15">
        <f t="shared" si="1"/>
        <v>14.89</v>
      </c>
      <c r="K12" s="16"/>
      <c r="L12" s="46">
        <f t="shared" si="4"/>
        <v>61.2</v>
      </c>
    </row>
    <row r="13" spans="1:12" x14ac:dyDescent="0.3">
      <c r="A13" s="14">
        <v>6</v>
      </c>
      <c r="B13" s="14">
        <f t="shared" si="5"/>
        <v>2023</v>
      </c>
      <c r="C13" s="14" t="s">
        <v>7</v>
      </c>
      <c r="D13" s="26">
        <v>260</v>
      </c>
      <c r="E13" s="32">
        <v>10.74</v>
      </c>
      <c r="F13" s="15">
        <f t="shared" si="0"/>
        <v>27.92</v>
      </c>
      <c r="G13" s="32">
        <f t="shared" si="7"/>
        <v>12</v>
      </c>
      <c r="H13" s="45">
        <f t="shared" si="2"/>
        <v>0</v>
      </c>
      <c r="I13" s="35">
        <f t="shared" si="3"/>
        <v>0</v>
      </c>
      <c r="J13" s="15">
        <f t="shared" si="1"/>
        <v>0</v>
      </c>
      <c r="K13" s="16"/>
      <c r="L13" s="46">
        <f t="shared" si="4"/>
        <v>27.92</v>
      </c>
    </row>
    <row r="14" spans="1:12" x14ac:dyDescent="0.3">
      <c r="A14" s="14">
        <v>7</v>
      </c>
      <c r="B14" s="14">
        <f t="shared" si="5"/>
        <v>2023</v>
      </c>
      <c r="C14" s="14" t="s">
        <v>8</v>
      </c>
      <c r="D14" s="27">
        <v>250</v>
      </c>
      <c r="E14" s="32">
        <f t="shared" si="6"/>
        <v>10.74</v>
      </c>
      <c r="F14" s="15">
        <f t="shared" si="0"/>
        <v>26.85</v>
      </c>
      <c r="G14" s="32">
        <f t="shared" si="7"/>
        <v>12</v>
      </c>
      <c r="H14" s="45">
        <f t="shared" si="2"/>
        <v>0</v>
      </c>
      <c r="I14" s="35">
        <f t="shared" si="3"/>
        <v>0</v>
      </c>
      <c r="J14" s="15">
        <f t="shared" si="1"/>
        <v>0</v>
      </c>
      <c r="K14" s="16"/>
      <c r="L14" s="46">
        <f t="shared" si="4"/>
        <v>26.85</v>
      </c>
    </row>
    <row r="15" spans="1:12" x14ac:dyDescent="0.3">
      <c r="A15" s="14">
        <v>8</v>
      </c>
      <c r="B15" s="14">
        <f t="shared" si="5"/>
        <v>2023</v>
      </c>
      <c r="C15" s="14" t="s">
        <v>9</v>
      </c>
      <c r="D15" s="27">
        <v>250</v>
      </c>
      <c r="E15" s="32">
        <f t="shared" si="6"/>
        <v>10.74</v>
      </c>
      <c r="F15" s="15">
        <f t="shared" si="0"/>
        <v>26.85</v>
      </c>
      <c r="G15" s="32">
        <f t="shared" si="7"/>
        <v>12</v>
      </c>
      <c r="H15" s="45">
        <f t="shared" si="2"/>
        <v>0</v>
      </c>
      <c r="I15" s="35">
        <f t="shared" si="3"/>
        <v>0</v>
      </c>
      <c r="J15" s="15">
        <f t="shared" si="1"/>
        <v>0</v>
      </c>
      <c r="K15" s="16"/>
      <c r="L15" s="46">
        <f t="shared" si="4"/>
        <v>26.85</v>
      </c>
    </row>
    <row r="16" spans="1:12" x14ac:dyDescent="0.3">
      <c r="A16" s="14">
        <v>9</v>
      </c>
      <c r="B16" s="14">
        <f t="shared" si="5"/>
        <v>2023</v>
      </c>
      <c r="C16" s="14" t="s">
        <v>10</v>
      </c>
      <c r="D16" s="27">
        <v>526</v>
      </c>
      <c r="E16" s="32">
        <f t="shared" si="6"/>
        <v>10.74</v>
      </c>
      <c r="F16" s="15">
        <f t="shared" si="0"/>
        <v>56.49</v>
      </c>
      <c r="G16" s="32">
        <f t="shared" si="7"/>
        <v>12</v>
      </c>
      <c r="H16" s="45">
        <f t="shared" si="2"/>
        <v>0</v>
      </c>
      <c r="I16" s="35">
        <f t="shared" si="3"/>
        <v>0</v>
      </c>
      <c r="J16" s="15">
        <f t="shared" si="1"/>
        <v>0</v>
      </c>
      <c r="K16" s="16"/>
      <c r="L16" s="46">
        <f t="shared" si="4"/>
        <v>56.49</v>
      </c>
    </row>
    <row r="17" spans="1:12" x14ac:dyDescent="0.3">
      <c r="A17" s="14">
        <v>10</v>
      </c>
      <c r="B17" s="14">
        <f t="shared" si="5"/>
        <v>2023</v>
      </c>
      <c r="C17" s="14" t="s">
        <v>11</v>
      </c>
      <c r="D17" s="26">
        <v>821</v>
      </c>
      <c r="E17" s="32">
        <f t="shared" si="6"/>
        <v>10.74</v>
      </c>
      <c r="F17" s="15">
        <f t="shared" si="0"/>
        <v>88.18</v>
      </c>
      <c r="G17" s="32">
        <f t="shared" si="7"/>
        <v>12</v>
      </c>
      <c r="H17" s="45">
        <f t="shared" si="2"/>
        <v>0</v>
      </c>
      <c r="I17" s="35">
        <f t="shared" si="3"/>
        <v>0</v>
      </c>
      <c r="J17" s="15">
        <f t="shared" si="1"/>
        <v>0</v>
      </c>
      <c r="K17" s="16"/>
      <c r="L17" s="46">
        <f t="shared" si="4"/>
        <v>88.18</v>
      </c>
    </row>
    <row r="18" spans="1:12" x14ac:dyDescent="0.3">
      <c r="A18" s="14">
        <v>11</v>
      </c>
      <c r="B18" s="14">
        <f t="shared" si="5"/>
        <v>2023</v>
      </c>
      <c r="C18" s="14" t="s">
        <v>12</v>
      </c>
      <c r="D18" s="26">
        <v>1609</v>
      </c>
      <c r="E18" s="32">
        <f t="shared" si="6"/>
        <v>10.74</v>
      </c>
      <c r="F18" s="15">
        <f t="shared" si="0"/>
        <v>172.81</v>
      </c>
      <c r="G18" s="32">
        <f t="shared" si="7"/>
        <v>12</v>
      </c>
      <c r="H18" s="45">
        <f t="shared" si="2"/>
        <v>0</v>
      </c>
      <c r="I18" s="35">
        <f t="shared" si="3"/>
        <v>0</v>
      </c>
      <c r="J18" s="15">
        <f t="shared" si="1"/>
        <v>0</v>
      </c>
      <c r="K18" s="16"/>
      <c r="L18" s="46">
        <f t="shared" si="4"/>
        <v>172.81</v>
      </c>
    </row>
    <row r="19" spans="1:12" x14ac:dyDescent="0.3">
      <c r="A19" s="5">
        <v>12</v>
      </c>
      <c r="B19" s="14">
        <f t="shared" si="5"/>
        <v>2023</v>
      </c>
      <c r="C19" s="5" t="s">
        <v>13</v>
      </c>
      <c r="D19" s="25">
        <v>2138</v>
      </c>
      <c r="E19" s="31">
        <f t="shared" si="6"/>
        <v>10.74</v>
      </c>
      <c r="F19" s="6">
        <f t="shared" si="0"/>
        <v>229.62</v>
      </c>
      <c r="G19" s="32">
        <f t="shared" si="7"/>
        <v>12</v>
      </c>
      <c r="H19" s="43">
        <f t="shared" si="2"/>
        <v>0</v>
      </c>
      <c r="I19" s="35">
        <f t="shared" si="3"/>
        <v>0</v>
      </c>
      <c r="J19" s="15">
        <f t="shared" si="1"/>
        <v>0</v>
      </c>
      <c r="K19" s="8"/>
      <c r="L19" s="44">
        <f t="shared" si="4"/>
        <v>229.62</v>
      </c>
    </row>
    <row r="20" spans="1:12" x14ac:dyDescent="0.3">
      <c r="A20" s="9"/>
      <c r="B20" s="9"/>
      <c r="C20" s="9"/>
      <c r="D20" s="20"/>
      <c r="E20" s="20"/>
      <c r="F20" s="7"/>
      <c r="G20" s="20"/>
      <c r="H20" s="47"/>
      <c r="I20" s="21"/>
      <c r="J20" s="7"/>
      <c r="K20" s="8"/>
      <c r="L20" s="48"/>
    </row>
    <row r="21" spans="1:12" x14ac:dyDescent="0.3">
      <c r="A21" s="12"/>
      <c r="B21" s="1"/>
      <c r="C21" s="13" t="s">
        <v>15</v>
      </c>
      <c r="D21" s="22">
        <f>SUM(D8:D19)</f>
        <v>13585</v>
      </c>
      <c r="E21" s="22"/>
      <c r="F21" s="10">
        <f>SUM(F8:F19)</f>
        <v>1782.1799999999998</v>
      </c>
      <c r="G21" s="22"/>
      <c r="H21" s="49">
        <f>SUM(H8:H19)</f>
        <v>5660</v>
      </c>
      <c r="I21" s="50">
        <f>SUM(I8:I19)</f>
        <v>5038</v>
      </c>
      <c r="J21" s="10">
        <f>SUM(J8:J19)</f>
        <v>147.08999999999997</v>
      </c>
      <c r="K21" s="11"/>
      <c r="L21" s="51">
        <f>SUM(L8:L19)</f>
        <v>1635.0899999999997</v>
      </c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4.6" x14ac:dyDescent="0.3">
      <c r="H23" s="1"/>
      <c r="I23" s="17" t="s">
        <v>24</v>
      </c>
      <c r="J23" s="52">
        <f>J21/F21</f>
        <v>8.2533750799582528E-2</v>
      </c>
      <c r="K23" s="1"/>
      <c r="L23" s="1"/>
    </row>
    <row r="25" spans="1:12" ht="24.6" x14ac:dyDescent="0.3">
      <c r="I25" s="17" t="s">
        <v>19</v>
      </c>
      <c r="J25" s="28">
        <v>170.99</v>
      </c>
    </row>
  </sheetData>
  <mergeCells count="2">
    <mergeCell ref="G6:G7"/>
    <mergeCell ref="H6:J6"/>
  </mergeCells>
  <conditionalFormatting sqref="I8:I19">
    <cfRule type="expression" dxfId="0" priority="1">
      <formula>D8&lt;=H8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4" orientation="landscape" verticalDpi="0" r:id="rId1"/>
  <headerFooter>
    <oddFooter>&amp;L&amp;8&amp;Z&amp;F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Gaspreisbremse</vt:lpstr>
      <vt:lpstr>Gaspreisbremse!Druckbereich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Menzel</dc:creator>
  <cp:lastModifiedBy>Wolfgang Menzel</cp:lastModifiedBy>
  <cp:lastPrinted>2023-04-18T05:45:45Z</cp:lastPrinted>
  <dcterms:created xsi:type="dcterms:W3CDTF">2023-04-10T03:45:53Z</dcterms:created>
  <dcterms:modified xsi:type="dcterms:W3CDTF">2023-04-18T06:06:54Z</dcterms:modified>
</cp:coreProperties>
</file>