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Work\HAUS\"/>
    </mc:Choice>
  </mc:AlternateContent>
  <xr:revisionPtr revIDLastSave="0" documentId="13_ncr:1_{92D95823-7964-41B3-817A-98C0E7263395}" xr6:coauthVersionLast="47" xr6:coauthVersionMax="47" xr10:uidLastSave="{00000000-0000-0000-0000-000000000000}"/>
  <bookViews>
    <workbookView xWindow="-108" yWindow="-108" windowWidth="19416" windowHeight="14160" xr2:uid="{B90FCB35-5ED2-4BC6-B774-0048168EA2DE}"/>
  </bookViews>
  <sheets>
    <sheet name="Strompreisbremse" sheetId="1" r:id="rId1"/>
  </sheets>
  <definedNames>
    <definedName name="_xlnm.Print_Area" localSheetId="0">Strompreisbremse!$A$1:$L$25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19" i="1" l="1"/>
  <c r="I18" i="1"/>
  <c r="I17" i="1"/>
  <c r="I16" i="1"/>
  <c r="I15" i="1"/>
  <c r="I14" i="1"/>
  <c r="I13" i="1"/>
  <c r="I12" i="1"/>
  <c r="I11" i="1"/>
  <c r="I10" i="1"/>
  <c r="I9" i="1"/>
  <c r="I8" i="1"/>
  <c r="H19" i="1"/>
  <c r="H18" i="1"/>
  <c r="H17" i="1"/>
  <c r="H16" i="1"/>
  <c r="H15" i="1"/>
  <c r="H14" i="1"/>
  <c r="H13" i="1"/>
  <c r="H12" i="1"/>
  <c r="H11" i="1"/>
  <c r="H10" i="1"/>
  <c r="H9" i="1"/>
  <c r="H8" i="1"/>
  <c r="B9" i="1" l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G9" i="1"/>
  <c r="G10" i="1" s="1"/>
  <c r="C4" i="1"/>
  <c r="J8" i="1" s="1"/>
  <c r="F13" i="1"/>
  <c r="F8" i="1"/>
  <c r="D21" i="1"/>
  <c r="E9" i="1"/>
  <c r="L8" i="1" l="1"/>
  <c r="E10" i="1"/>
  <c r="F10" i="1" s="1"/>
  <c r="G11" i="1"/>
  <c r="G12" i="1" s="1"/>
  <c r="F9" i="1"/>
  <c r="J9" i="1" l="1"/>
  <c r="L9" i="1" s="1"/>
  <c r="E11" i="1"/>
  <c r="G13" i="1"/>
  <c r="J13" i="1" l="1"/>
  <c r="L13" i="1" s="1"/>
  <c r="E12" i="1"/>
  <c r="F11" i="1"/>
  <c r="G14" i="1"/>
  <c r="J11" i="1" l="1"/>
  <c r="L11" i="1" s="1"/>
  <c r="J10" i="1"/>
  <c r="L10" i="1" s="1"/>
  <c r="E14" i="1"/>
  <c r="F12" i="1"/>
  <c r="G15" i="1"/>
  <c r="J14" i="1" l="1"/>
  <c r="E15" i="1"/>
  <c r="F14" i="1"/>
  <c r="G16" i="1"/>
  <c r="L14" i="1" l="1"/>
  <c r="J12" i="1"/>
  <c r="L12" i="1" s="1"/>
  <c r="J15" i="1"/>
  <c r="E16" i="1"/>
  <c r="F15" i="1"/>
  <c r="G17" i="1"/>
  <c r="L15" i="1" l="1"/>
  <c r="J16" i="1"/>
  <c r="E17" i="1"/>
  <c r="F16" i="1"/>
  <c r="G18" i="1"/>
  <c r="L16" i="1" l="1"/>
  <c r="J17" i="1"/>
  <c r="E18" i="1"/>
  <c r="F17" i="1"/>
  <c r="G19" i="1"/>
  <c r="L17" i="1" l="1"/>
  <c r="J18" i="1"/>
  <c r="E19" i="1"/>
  <c r="F18" i="1"/>
  <c r="L18" i="1" l="1"/>
  <c r="J19" i="1"/>
  <c r="J21" i="1" s="1"/>
  <c r="J23" i="1" s="1"/>
  <c r="F19" i="1"/>
  <c r="F21" i="1" l="1"/>
  <c r="L19" i="1"/>
  <c r="L21" i="1" s="1"/>
  <c r="I21" i="1"/>
  <c r="H21" i="1"/>
</calcChain>
</file>

<file path=xl/sharedStrings.xml><?xml version="1.0" encoding="utf-8"?>
<sst xmlns="http://schemas.openxmlformats.org/spreadsheetml/2006/main" count="31" uniqueCount="31">
  <si>
    <t>Monat</t>
  </si>
  <si>
    <t>Jahr</t>
  </si>
  <si>
    <t>Januar</t>
  </si>
  <si>
    <t>kWh Stromverbrauch vom Vorjahr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</si>
  <si>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</si>
  <si>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</si>
  <si>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</si>
  <si>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</si>
  <si>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</si>
  <si>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</si>
  <si>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</si>
  <si>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</si>
  <si>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</si>
  <si>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</si>
  <si>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</si>
  <si>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 xml:space="preserve"> 1/12 davon</t>
  </si>
  <si>
    <t>Strompreisbremse monatlich</t>
  </si>
  <si>
    <t xml:space="preserve">Jahressummen </t>
  </si>
  <si>
    <t>monatlicher Stromver- brauch</t>
  </si>
  <si>
    <t>zuzüglich Strom-Grundpreis Brutto p.a.:</t>
  </si>
  <si>
    <r>
      <t xml:space="preserve">tatsächlicher Strompreis </t>
    </r>
    <r>
      <rPr>
        <b/>
        <sz val="14"/>
        <color theme="1"/>
        <rFont val="Arial"/>
        <family val="2"/>
      </rPr>
      <t xml:space="preserve">BRUTTO
</t>
    </r>
    <r>
      <rPr>
        <sz val="11"/>
        <color theme="1"/>
        <rFont val="Arial"/>
        <family val="2"/>
      </rPr>
      <t>(incl. Stromsteuer)</t>
    </r>
  </si>
  <si>
    <r>
      <t xml:space="preserve">Strompreis- bremse jedoch </t>
    </r>
    <r>
      <rPr>
        <b/>
        <u/>
        <sz val="14"/>
        <color theme="1"/>
        <rFont val="Arial"/>
        <family val="2"/>
      </rPr>
      <t>NICHT</t>
    </r>
    <r>
      <rPr>
        <sz val="14"/>
        <color theme="1"/>
        <rFont val="Arial"/>
        <family val="2"/>
      </rPr>
      <t xml:space="preserve"> für mehr wie den </t>
    </r>
    <r>
      <rPr>
        <b/>
        <sz val="14"/>
        <color theme="1"/>
        <rFont val="Arial"/>
        <family val="2"/>
      </rPr>
      <t>tatsächlichen</t>
    </r>
    <r>
      <rPr>
        <sz val="14"/>
        <color theme="1"/>
        <rFont val="Arial"/>
        <family val="2"/>
      </rPr>
      <t xml:space="preserve"> monatlichen Stromver- brauch!</t>
    </r>
  </si>
  <si>
    <t>Strompreis- bremse für maximal 1/12 der 80% September 2022 Prognose</t>
  </si>
  <si>
    <r>
      <rPr>
        <b/>
        <sz val="14"/>
        <color theme="1"/>
        <rFont val="Arial"/>
        <family val="2"/>
      </rPr>
      <t>Strompreis- bremse</t>
    </r>
    <r>
      <rPr>
        <sz val="14"/>
        <color theme="1"/>
        <rFont val="Arial"/>
        <family val="2"/>
      </rPr>
      <t xml:space="preserve"> maximaler Strompreis monatlich
</t>
    </r>
    <r>
      <rPr>
        <b/>
        <u/>
        <sz val="14"/>
        <color theme="1"/>
        <rFont val="Arial"/>
        <family val="2"/>
      </rPr>
      <t>MUSS leer sein</t>
    </r>
    <r>
      <rPr>
        <sz val="14"/>
        <color theme="1"/>
        <rFont val="Arial"/>
        <family val="2"/>
      </rPr>
      <t>, wenn keine Strom- preisbremse in diesem Monat!</t>
    </r>
  </si>
  <si>
    <t>Stromkosten mit dem Strompreis vom Versorger</t>
  </si>
  <si>
    <t>Strompreisbremse - soweit diese in dem Monat gilt und sich auswirkt - für monatlich maximal 1/12 der 80% September 2022 Prognose</t>
  </si>
  <si>
    <t>Einsparung durch die Strompreisbremse:</t>
  </si>
  <si>
    <r>
      <t xml:space="preserve">Stromkosten
</t>
    </r>
    <r>
      <rPr>
        <b/>
        <sz val="14"/>
        <color theme="1"/>
        <rFont val="Arial"/>
        <family val="2"/>
      </rPr>
      <t>BRUTTO</t>
    </r>
    <r>
      <rPr>
        <sz val="14"/>
        <color theme="1"/>
        <rFont val="Arial"/>
        <family val="2"/>
      </rPr>
      <t xml:space="preserve">
monatlich
</t>
    </r>
    <r>
      <rPr>
        <b/>
        <sz val="14"/>
        <color theme="1"/>
        <rFont val="Arial"/>
        <family val="2"/>
      </rPr>
      <t>mit der Strompreis- bremse (soweit geltend)</t>
    </r>
  </si>
  <si>
    <t>für Spalte H oder I.</t>
  </si>
  <si>
    <t>Je nach Gesetzesauslegung gilt die Strompreisbremse</t>
  </si>
  <si>
    <t>Berechnung der Strompreis- bremse,
also der Einsparung
gerechnet mit Spalte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</si>
</sst>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0.00&quot; ct/kWh&quot;"/>
    <numFmt numFmtId="165" formatCode="#,##0&quot; kWh&quot;"/>
  </numFmts>
  <fonts count="10" x14ac:knownFonts="1">
    <font>
      <sz val="14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8"/>
      <name val="Arial"/>
      <family val="2"/>
    </font>
    <font>
      <b/>
      <u/>
      <sz val="14"/>
      <color theme="1"/>
      <name val="Arial"/>
      <family val="2"/>
    </font>
    <font>
      <b/>
      <sz val="20"/>
      <color theme="1"/>
      <name val="Arial"/>
      <family val="2"/>
    </font>
    <font>
      <b/>
      <sz val="48"/>
      <color theme="1"/>
      <name val="Arial"/>
      <family val="2"/>
    </font>
    <font>
      <sz val="11"/>
      <color theme="1"/>
      <name val="Arial"/>
      <family val="2"/>
    </font>
    <font>
      <b/>
      <sz val="14"/>
      <color rgb="FFFF0000"/>
      <name val="Arial"/>
      <family val="2"/>
    </font>
    <font>
      <sz val="1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double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4" fontId="0" fillId="0" borderId="1" xfId="2" applyFont="1" applyBorder="1" applyAlignment="1">
      <alignment horizontal="center" vertical="center"/>
    </xf>
    <xf numFmtId="44" fontId="0" fillId="3" borderId="1" xfId="2" applyFont="1" applyFill="1" applyBorder="1" applyAlignment="1">
      <alignment horizontal="center" vertical="center"/>
    </xf>
    <xf numFmtId="4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4" fontId="2" fillId="0" borderId="1" xfId="2" applyFont="1" applyBorder="1" applyAlignment="1">
      <alignment horizontal="center" vertical="center"/>
    </xf>
    <xf numFmtId="44" fontId="2" fillId="3" borderId="1" xfId="2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44" fontId="0" fillId="0" borderId="5" xfId="2" applyFont="1" applyBorder="1" applyAlignment="1">
      <alignment horizontal="center" vertical="center"/>
    </xf>
    <xf numFmtId="44" fontId="0" fillId="3" borderId="5" xfId="0" applyNumberForma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/>
    <xf numFmtId="0" fontId="2" fillId="0" borderId="0" xfId="0" applyFont="1"/>
    <xf numFmtId="165" fontId="0" fillId="0" borderId="1" xfId="0" applyNumberFormat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165" fontId="0" fillId="3" borderId="1" xfId="0" applyNumberFormat="1" applyFill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/>
    </xf>
    <xf numFmtId="165" fontId="0" fillId="0" borderId="0" xfId="1" applyNumberFormat="1" applyFont="1"/>
    <xf numFmtId="165" fontId="2" fillId="0" borderId="0" xfId="0" applyNumberFormat="1" applyFont="1"/>
    <xf numFmtId="165" fontId="0" fillId="2" borderId="0" xfId="1" applyNumberFormat="1" applyFont="1" applyFill="1" applyProtection="1">
      <protection locked="0"/>
    </xf>
    <xf numFmtId="44" fontId="5" fillId="2" borderId="0" xfId="2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 wrapText="1"/>
    </xf>
    <xf numFmtId="164" fontId="0" fillId="3" borderId="3" xfId="0" applyNumberForma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44" fontId="2" fillId="0" borderId="4" xfId="2" applyFont="1" applyBorder="1" applyAlignment="1">
      <alignment horizontal="center" vertical="center"/>
    </xf>
    <xf numFmtId="165" fontId="0" fillId="0" borderId="10" xfId="0" applyNumberFormat="1" applyBorder="1" applyAlignment="1">
      <alignment horizontal="center" vertical="center"/>
    </xf>
    <xf numFmtId="165" fontId="0" fillId="0" borderId="11" xfId="0" applyNumberFormat="1" applyBorder="1" applyAlignment="1">
      <alignment horizontal="center" vertical="center"/>
    </xf>
    <xf numFmtId="165" fontId="0" fillId="3" borderId="10" xfId="0" applyNumberFormat="1" applyFill="1" applyBorder="1" applyAlignment="1">
      <alignment horizontal="center" vertical="center"/>
    </xf>
    <xf numFmtId="165" fontId="2" fillId="0" borderId="10" xfId="1" applyNumberFormat="1" applyFont="1" applyBorder="1" applyAlignment="1">
      <alignment horizontal="center" vertical="center"/>
    </xf>
    <xf numFmtId="44" fontId="0" fillId="0" borderId="4" xfId="0" applyNumberFormat="1" applyBorder="1" applyAlignment="1">
      <alignment horizontal="center" vertical="center"/>
    </xf>
    <xf numFmtId="44" fontId="0" fillId="3" borderId="4" xfId="0" applyNumberFormat="1" applyFill="1" applyBorder="1" applyAlignment="1">
      <alignment horizontal="center" vertical="center"/>
    </xf>
    <xf numFmtId="44" fontId="0" fillId="0" borderId="12" xfId="0" applyNumberFormat="1" applyBorder="1" applyAlignment="1">
      <alignment horizontal="center" vertical="center"/>
    </xf>
    <xf numFmtId="165" fontId="2" fillId="2" borderId="3" xfId="0" applyNumberFormat="1" applyFont="1" applyFill="1" applyBorder="1" applyAlignment="1" applyProtection="1">
      <alignment horizontal="center" vertical="center"/>
      <protection locked="0"/>
    </xf>
    <xf numFmtId="165" fontId="2" fillId="2" borderId="8" xfId="0" applyNumberFormat="1" applyFont="1" applyFill="1" applyBorder="1" applyAlignment="1" applyProtection="1">
      <alignment horizontal="center" vertical="center"/>
      <protection locked="0"/>
    </xf>
    <xf numFmtId="165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 vertical="center" wrapText="1"/>
    </xf>
    <xf numFmtId="164" fontId="0" fillId="2" borderId="0" xfId="0" applyNumberFormat="1" applyFill="1" applyAlignment="1" applyProtection="1">
      <alignment horizontal="center" vertical="center"/>
      <protection locked="0"/>
    </xf>
    <xf numFmtId="164" fontId="0" fillId="2" borderId="14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16" xfId="0" applyNumberFormat="1" applyFill="1" applyBorder="1" applyAlignment="1" applyProtection="1">
      <alignment horizontal="center" vertical="center"/>
      <protection locked="0"/>
    </xf>
    <xf numFmtId="165" fontId="2" fillId="0" borderId="4" xfId="1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0" fillId="0" borderId="6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8" fillId="0" borderId="0" xfId="0" applyFont="1"/>
    <xf numFmtId="44" fontId="0" fillId="0" borderId="0" xfId="0" applyNumberFormat="1"/>
    <xf numFmtId="0" fontId="0" fillId="0" borderId="18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10" fontId="5" fillId="0" borderId="0" xfId="3" applyNumberFormat="1" applyFont="1" applyAlignment="1">
      <alignment horizontal="center" vertical="center"/>
    </xf>
    <xf numFmtId="0" fontId="0" fillId="3" borderId="9" xfId="0" applyFill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</cellXfs>
  <cellStyles count="8">
    <cellStyle name="Komma" xfId="1" builtinId="3"/>
    <cellStyle name="Komma 2" xfId="6" xr:uid="{8F217566-CC63-48A6-83C9-BCA714EA0DE4}"/>
    <cellStyle name="Komma 3" xfId="4" xr:uid="{AA9F7CB4-5D9B-4771-8CE7-2843589BEA69}"/>
    <cellStyle name="Prozent" xfId="3" builtinId="5"/>
    <cellStyle name="Standard" xfId="0" builtinId="0"/>
    <cellStyle name="Währung" xfId="2" builtinId="4"/>
    <cellStyle name="Währung 2" xfId="7" xr:uid="{161355C5-5FB1-437F-8FD3-6C6282819C0C}"/>
    <cellStyle name="Währung 3" xfId="5" xr:uid="{E2841414-52A7-4F19-9385-10F3A394DFED}"/>
  </cellStyles>
  <dxfs count="1">
    <dxf>
      <font>
        <b/>
        <i val="0"/>
        <strike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E0DD0-74D3-4584-8250-996910036D9C}">
  <sheetPr codeName="Tabelle1">
    <pageSetUpPr fitToPage="1"/>
  </sheetPr>
  <dimension ref="A1:O25"/>
  <sheetViews>
    <sheetView tabSelected="1" zoomScale="60" zoomScaleNormal="60" workbookViewId="0">
      <selection activeCell="O21" sqref="O21"/>
    </sheetView>
  </sheetViews>
  <sheetFormatPr baseColWidth="10" defaultRowHeight="17.399999999999999" x14ac:dyDescent="0.3"/>
  <cols>
    <col min="1" max="1" width="2.84375" customWidth="1"/>
    <col min="2" max="2" width="6.23046875" customWidth="1"/>
    <col min="3" max="3" width="10.3046875" customWidth="1"/>
    <col min="5" max="6" width="12.61328125" customWidth="1"/>
    <col min="7" max="7" width="12.15234375" customWidth="1"/>
    <col min="8" max="8" width="11" customWidth="1"/>
    <col min="9" max="9" width="14.53515625" customWidth="1"/>
    <col min="10" max="10" width="13.15234375" customWidth="1"/>
    <col min="11" max="11" width="2.765625" customWidth="1"/>
    <col min="12" max="12" width="12" customWidth="1"/>
  </cols>
  <sheetData>
    <row r="1" spans="1:12" ht="60.6" x14ac:dyDescent="1">
      <c r="A1" s="18" t="s">
        <v>16</v>
      </c>
    </row>
    <row r="2" spans="1:12" ht="22.2" customHeight="1" x14ac:dyDescent="0.3"/>
    <row r="3" spans="1:12" ht="25.2" customHeight="1" x14ac:dyDescent="0.3">
      <c r="C3" s="27">
        <v>3015</v>
      </c>
      <c r="D3" t="s">
        <v>3</v>
      </c>
      <c r="G3" s="55" t="s">
        <v>29</v>
      </c>
      <c r="J3" s="25"/>
    </row>
    <row r="4" spans="1:12" ht="24.6" customHeight="1" x14ac:dyDescent="0.3">
      <c r="C4" s="26">
        <f>ROUND(C3/12,0)</f>
        <v>251</v>
      </c>
      <c r="D4" s="19" t="s">
        <v>15</v>
      </c>
      <c r="E4" s="52"/>
      <c r="F4" s="52"/>
      <c r="G4" s="55" t="s">
        <v>28</v>
      </c>
      <c r="K4" s="52"/>
      <c r="L4" s="52"/>
    </row>
    <row r="6" spans="1:12" ht="99" customHeight="1" thickBot="1" x14ac:dyDescent="0.35">
      <c r="G6" s="53" t="s">
        <v>23</v>
      </c>
      <c r="H6" s="61" t="s">
        <v>25</v>
      </c>
      <c r="I6" s="62"/>
      <c r="J6" s="62"/>
      <c r="K6" s="60"/>
    </row>
    <row r="7" spans="1:12" ht="170.4" customHeight="1" thickTop="1" thickBot="1" x14ac:dyDescent="0.35">
      <c r="A7" s="2"/>
      <c r="B7" s="3" t="s">
        <v>1</v>
      </c>
      <c r="C7" s="3" t="s">
        <v>0</v>
      </c>
      <c r="D7" s="29" t="s">
        <v>18</v>
      </c>
      <c r="E7" s="44" t="s">
        <v>20</v>
      </c>
      <c r="F7" s="29" t="s">
        <v>24</v>
      </c>
      <c r="G7" s="54"/>
      <c r="H7" s="57" t="s">
        <v>22</v>
      </c>
      <c r="I7" s="51" t="s">
        <v>21</v>
      </c>
      <c r="J7" s="58" t="s">
        <v>30</v>
      </c>
      <c r="K7" s="4"/>
      <c r="L7" s="32" t="s">
        <v>27</v>
      </c>
    </row>
    <row r="8" spans="1:12" ht="18" thickTop="1" x14ac:dyDescent="0.3">
      <c r="A8" s="5">
        <v>1</v>
      </c>
      <c r="B8" s="50">
        <v>2023</v>
      </c>
      <c r="C8" s="5" t="s">
        <v>2</v>
      </c>
      <c r="D8" s="41">
        <v>338</v>
      </c>
      <c r="E8" s="45">
        <v>43.42</v>
      </c>
      <c r="F8" s="6">
        <f>ROUND(D8*E8/100,2)</f>
        <v>146.76</v>
      </c>
      <c r="G8" s="47">
        <v>40</v>
      </c>
      <c r="H8" s="34">
        <f>IF(E8&gt;G8,C$4,0)</f>
        <v>251</v>
      </c>
      <c r="I8" s="20">
        <f>IF(E8&lt;G8,0,IF(G8="","",IF(D8&gt;H8,H8,D8)))</f>
        <v>251</v>
      </c>
      <c r="J8" s="6">
        <f>IF(E8&gt;G8,ROUND(I8*(E8-G8)/100,2),0)</f>
        <v>8.58</v>
      </c>
      <c r="K8" s="8"/>
      <c r="L8" s="38">
        <f>F8-J8</f>
        <v>138.17999999999998</v>
      </c>
    </row>
    <row r="9" spans="1:12" x14ac:dyDescent="0.3">
      <c r="A9" s="14">
        <v>2</v>
      </c>
      <c r="B9" s="14">
        <f>+B8</f>
        <v>2023</v>
      </c>
      <c r="C9" s="14" t="s">
        <v>4</v>
      </c>
      <c r="D9" s="42">
        <v>304</v>
      </c>
      <c r="E9" s="46">
        <f>+E8</f>
        <v>43.42</v>
      </c>
      <c r="F9" s="15">
        <f>ROUND(D9*E9/100,2)</f>
        <v>132</v>
      </c>
      <c r="G9" s="48">
        <f>+G8</f>
        <v>40</v>
      </c>
      <c r="H9" s="35">
        <f t="shared" ref="H9:H19" si="0">IF(E9&gt;G9,C$4,0)</f>
        <v>251</v>
      </c>
      <c r="I9" s="21">
        <f t="shared" ref="I9:I19" si="1">IF(E9&lt;G9,0,IF(G9="","",IF(D9&gt;H9,H9,D9)))</f>
        <v>251</v>
      </c>
      <c r="J9" s="15">
        <f>IF(E9&gt;G9,ROUND(I9*(E9-G9)/100,2),0)</f>
        <v>8.58</v>
      </c>
      <c r="K9" s="16"/>
      <c r="L9" s="40">
        <f t="shared" ref="L9:L19" si="2">F9-J9</f>
        <v>123.42</v>
      </c>
    </row>
    <row r="10" spans="1:12" x14ac:dyDescent="0.3">
      <c r="A10" s="14">
        <v>3</v>
      </c>
      <c r="B10" s="14">
        <f>+B9</f>
        <v>2023</v>
      </c>
      <c r="C10" s="14" t="s">
        <v>5</v>
      </c>
      <c r="D10" s="42">
        <v>320</v>
      </c>
      <c r="E10" s="46">
        <f t="shared" ref="E10:E19" si="3">+E9</f>
        <v>43.42</v>
      </c>
      <c r="F10" s="15">
        <f>ROUND(D10*E10/100,2)</f>
        <v>138.94</v>
      </c>
      <c r="G10" s="48">
        <f t="shared" ref="G10:G19" si="4">+G9</f>
        <v>40</v>
      </c>
      <c r="H10" s="35">
        <f t="shared" si="0"/>
        <v>251</v>
      </c>
      <c r="I10" s="21">
        <f t="shared" si="1"/>
        <v>251</v>
      </c>
      <c r="J10" s="15">
        <f>IF(E10&gt;G10,ROUND(I10*(E10-G10)/100,2),0)</f>
        <v>8.58</v>
      </c>
      <c r="K10" s="16"/>
      <c r="L10" s="40">
        <f t="shared" si="2"/>
        <v>130.35999999999999</v>
      </c>
    </row>
    <row r="11" spans="1:12" x14ac:dyDescent="0.3">
      <c r="A11" s="14">
        <v>4</v>
      </c>
      <c r="B11" s="14">
        <f t="shared" ref="B11:B19" si="5">+B10</f>
        <v>2023</v>
      </c>
      <c r="C11" s="14" t="s">
        <v>6</v>
      </c>
      <c r="D11" s="43">
        <v>290</v>
      </c>
      <c r="E11" s="46">
        <f t="shared" si="3"/>
        <v>43.42</v>
      </c>
      <c r="F11" s="15">
        <f>ROUND(D11*E11/100,2)</f>
        <v>125.92</v>
      </c>
      <c r="G11" s="48">
        <f t="shared" si="4"/>
        <v>40</v>
      </c>
      <c r="H11" s="35">
        <f t="shared" si="0"/>
        <v>251</v>
      </c>
      <c r="I11" s="21">
        <f t="shared" si="1"/>
        <v>251</v>
      </c>
      <c r="J11" s="15">
        <f>IF(E11&gt;G11,ROUND(I11*(E11-G11)/100,2),0)</f>
        <v>8.58</v>
      </c>
      <c r="K11" s="16"/>
      <c r="L11" s="40">
        <f t="shared" si="2"/>
        <v>117.34</v>
      </c>
    </row>
    <row r="12" spans="1:12" x14ac:dyDescent="0.3">
      <c r="A12" s="14">
        <v>5</v>
      </c>
      <c r="B12" s="14">
        <f t="shared" si="5"/>
        <v>2023</v>
      </c>
      <c r="C12" s="14" t="s">
        <v>7</v>
      </c>
      <c r="D12" s="43">
        <v>250</v>
      </c>
      <c r="E12" s="46">
        <f t="shared" si="3"/>
        <v>43.42</v>
      </c>
      <c r="F12" s="15">
        <f>ROUND(D12*E12/100,2)</f>
        <v>108.55</v>
      </c>
      <c r="G12" s="48">
        <f t="shared" si="4"/>
        <v>40</v>
      </c>
      <c r="H12" s="35">
        <f t="shared" si="0"/>
        <v>251</v>
      </c>
      <c r="I12" s="21">
        <f t="shared" si="1"/>
        <v>250</v>
      </c>
      <c r="J12" s="15">
        <f>IF(E12&gt;G12,ROUND(I12*(E12-G12)/100,2),0)</f>
        <v>8.5500000000000007</v>
      </c>
      <c r="K12" s="16"/>
      <c r="L12" s="40">
        <f t="shared" si="2"/>
        <v>100</v>
      </c>
    </row>
    <row r="13" spans="1:12" x14ac:dyDescent="0.3">
      <c r="A13" s="14">
        <v>6</v>
      </c>
      <c r="B13" s="14">
        <f t="shared" si="5"/>
        <v>2023</v>
      </c>
      <c r="C13" s="14" t="s">
        <v>8</v>
      </c>
      <c r="D13" s="42">
        <v>219</v>
      </c>
      <c r="E13" s="46">
        <v>35.43</v>
      </c>
      <c r="F13" s="15">
        <f>ROUND(D13*E13/100,2)</f>
        <v>77.59</v>
      </c>
      <c r="G13" s="48">
        <f t="shared" si="4"/>
        <v>40</v>
      </c>
      <c r="H13" s="35">
        <f t="shared" si="0"/>
        <v>0</v>
      </c>
      <c r="I13" s="21">
        <f t="shared" si="1"/>
        <v>0</v>
      </c>
      <c r="J13" s="15">
        <f>IF(E13&gt;G13,ROUND(I13*(E13-G13)/100,2),0)</f>
        <v>0</v>
      </c>
      <c r="K13" s="16"/>
      <c r="L13" s="40">
        <f t="shared" si="2"/>
        <v>77.59</v>
      </c>
    </row>
    <row r="14" spans="1:12" x14ac:dyDescent="0.3">
      <c r="A14" s="14">
        <v>7</v>
      </c>
      <c r="B14" s="14">
        <f t="shared" si="5"/>
        <v>2023</v>
      </c>
      <c r="C14" s="14" t="s">
        <v>9</v>
      </c>
      <c r="D14" s="43">
        <v>190</v>
      </c>
      <c r="E14" s="46">
        <f t="shared" si="3"/>
        <v>35.43</v>
      </c>
      <c r="F14" s="15">
        <f>ROUND(D14*E14/100,2)</f>
        <v>67.319999999999993</v>
      </c>
      <c r="G14" s="48">
        <f t="shared" si="4"/>
        <v>40</v>
      </c>
      <c r="H14" s="35">
        <f t="shared" si="0"/>
        <v>0</v>
      </c>
      <c r="I14" s="21">
        <f t="shared" si="1"/>
        <v>0</v>
      </c>
      <c r="J14" s="15">
        <f>IF(E14&gt;G14,ROUND(I14*(E14-G14)/100,2),0)</f>
        <v>0</v>
      </c>
      <c r="K14" s="16"/>
      <c r="L14" s="40">
        <f t="shared" si="2"/>
        <v>67.319999999999993</v>
      </c>
    </row>
    <row r="15" spans="1:12" x14ac:dyDescent="0.3">
      <c r="A15" s="14">
        <v>8</v>
      </c>
      <c r="B15" s="14">
        <f t="shared" si="5"/>
        <v>2023</v>
      </c>
      <c r="C15" s="14" t="s">
        <v>10</v>
      </c>
      <c r="D15" s="43">
        <v>180</v>
      </c>
      <c r="E15" s="46">
        <f t="shared" si="3"/>
        <v>35.43</v>
      </c>
      <c r="F15" s="15">
        <f>ROUND(D15*E15/100,2)</f>
        <v>63.77</v>
      </c>
      <c r="G15" s="48">
        <f t="shared" si="4"/>
        <v>40</v>
      </c>
      <c r="H15" s="35">
        <f t="shared" si="0"/>
        <v>0</v>
      </c>
      <c r="I15" s="21">
        <f t="shared" si="1"/>
        <v>0</v>
      </c>
      <c r="J15" s="15">
        <f>IF(E15&gt;G15,ROUND(I15*(E15-G15)/100,2),0)</f>
        <v>0</v>
      </c>
      <c r="K15" s="16"/>
      <c r="L15" s="40">
        <f t="shared" si="2"/>
        <v>63.77</v>
      </c>
    </row>
    <row r="16" spans="1:12" x14ac:dyDescent="0.3">
      <c r="A16" s="14">
        <v>9</v>
      </c>
      <c r="B16" s="14">
        <f t="shared" si="5"/>
        <v>2023</v>
      </c>
      <c r="C16" s="14" t="s">
        <v>11</v>
      </c>
      <c r="D16" s="43">
        <v>180</v>
      </c>
      <c r="E16" s="46">
        <f t="shared" si="3"/>
        <v>35.43</v>
      </c>
      <c r="F16" s="15">
        <f>ROUND(D16*E16/100,2)</f>
        <v>63.77</v>
      </c>
      <c r="G16" s="48">
        <f t="shared" si="4"/>
        <v>40</v>
      </c>
      <c r="H16" s="35">
        <f t="shared" si="0"/>
        <v>0</v>
      </c>
      <c r="I16" s="21">
        <f t="shared" si="1"/>
        <v>0</v>
      </c>
      <c r="J16" s="15">
        <f>IF(E16&gt;G16,ROUND(I16*(E16-G16)/100,2),0)</f>
        <v>0</v>
      </c>
      <c r="K16" s="16"/>
      <c r="L16" s="40">
        <f t="shared" si="2"/>
        <v>63.77</v>
      </c>
    </row>
    <row r="17" spans="1:15" x14ac:dyDescent="0.3">
      <c r="A17" s="14">
        <v>10</v>
      </c>
      <c r="B17" s="14">
        <f t="shared" si="5"/>
        <v>2023</v>
      </c>
      <c r="C17" s="14" t="s">
        <v>12</v>
      </c>
      <c r="D17" s="43">
        <v>191</v>
      </c>
      <c r="E17" s="46">
        <f t="shared" si="3"/>
        <v>35.43</v>
      </c>
      <c r="F17" s="15">
        <f>ROUND(D17*E17/100,2)</f>
        <v>67.67</v>
      </c>
      <c r="G17" s="48">
        <f t="shared" si="4"/>
        <v>40</v>
      </c>
      <c r="H17" s="35">
        <f t="shared" si="0"/>
        <v>0</v>
      </c>
      <c r="I17" s="21">
        <f t="shared" si="1"/>
        <v>0</v>
      </c>
      <c r="J17" s="15">
        <f>IF(E17&gt;G17,ROUND(I17*(E17-G17)/100,2),0)</f>
        <v>0</v>
      </c>
      <c r="K17" s="16"/>
      <c r="L17" s="40">
        <f t="shared" si="2"/>
        <v>67.67</v>
      </c>
    </row>
    <row r="18" spans="1:15" x14ac:dyDescent="0.3">
      <c r="A18" s="14">
        <v>11</v>
      </c>
      <c r="B18" s="14">
        <f t="shared" si="5"/>
        <v>2023</v>
      </c>
      <c r="C18" s="14" t="s">
        <v>13</v>
      </c>
      <c r="D18" s="42">
        <v>198</v>
      </c>
      <c r="E18" s="46">
        <f t="shared" si="3"/>
        <v>35.43</v>
      </c>
      <c r="F18" s="15">
        <f>ROUND(D18*E18/100,2)</f>
        <v>70.150000000000006</v>
      </c>
      <c r="G18" s="48">
        <f t="shared" si="4"/>
        <v>40</v>
      </c>
      <c r="H18" s="35">
        <f t="shared" si="0"/>
        <v>0</v>
      </c>
      <c r="I18" s="21">
        <f t="shared" si="1"/>
        <v>0</v>
      </c>
      <c r="J18" s="15">
        <f>IF(E18&gt;G18,ROUND(I18*(E18-G18)/100,2),0)</f>
        <v>0</v>
      </c>
      <c r="K18" s="16"/>
      <c r="L18" s="40">
        <f t="shared" si="2"/>
        <v>70.150000000000006</v>
      </c>
    </row>
    <row r="19" spans="1:15" x14ac:dyDescent="0.3">
      <c r="A19" s="5">
        <v>12</v>
      </c>
      <c r="B19" s="14">
        <f t="shared" si="5"/>
        <v>2023</v>
      </c>
      <c r="C19" s="5" t="s">
        <v>14</v>
      </c>
      <c r="D19" s="41">
        <v>355</v>
      </c>
      <c r="E19" s="45">
        <f t="shared" si="3"/>
        <v>35.43</v>
      </c>
      <c r="F19" s="6">
        <f>ROUND(D19*E19/100,2)</f>
        <v>125.78</v>
      </c>
      <c r="G19" s="48">
        <f t="shared" si="4"/>
        <v>40</v>
      </c>
      <c r="H19" s="34">
        <f t="shared" si="0"/>
        <v>0</v>
      </c>
      <c r="I19" s="21">
        <f t="shared" si="1"/>
        <v>0</v>
      </c>
      <c r="J19" s="15">
        <f>IF(E19&gt;G19,ROUND(I19*(E19-G19)/100,2),0)</f>
        <v>0</v>
      </c>
      <c r="K19" s="8"/>
      <c r="L19" s="38">
        <f t="shared" si="2"/>
        <v>125.78</v>
      </c>
    </row>
    <row r="20" spans="1:15" x14ac:dyDescent="0.3">
      <c r="A20" s="9"/>
      <c r="B20" s="9"/>
      <c r="C20" s="9"/>
      <c r="D20" s="22"/>
      <c r="E20" s="30"/>
      <c r="F20" s="7"/>
      <c r="G20" s="22"/>
      <c r="H20" s="36"/>
      <c r="I20" s="23"/>
      <c r="J20" s="7"/>
      <c r="K20" s="8"/>
      <c r="L20" s="39"/>
    </row>
    <row r="21" spans="1:15" x14ac:dyDescent="0.3">
      <c r="A21" s="12"/>
      <c r="B21" s="1"/>
      <c r="C21" s="13" t="s">
        <v>17</v>
      </c>
      <c r="D21" s="24">
        <f>SUM(D8:D19)</f>
        <v>3015</v>
      </c>
      <c r="E21" s="31"/>
      <c r="F21" s="10">
        <f>SUM(F8:F19)</f>
        <v>1188.2199999999998</v>
      </c>
      <c r="G21" s="24"/>
      <c r="H21" s="37">
        <f>SUM(H8:H19)</f>
        <v>1255</v>
      </c>
      <c r="I21" s="49">
        <f>SUM(I8:I19)</f>
        <v>1254</v>
      </c>
      <c r="J21" s="10">
        <f>SUM(J8:J19)</f>
        <v>42.870000000000005</v>
      </c>
      <c r="K21" s="11"/>
      <c r="L21" s="33">
        <f>SUM(L8:L19)</f>
        <v>1145.3499999999999</v>
      </c>
      <c r="O21" s="56"/>
    </row>
    <row r="22" spans="1:15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5" ht="24.6" x14ac:dyDescent="0.3">
      <c r="A23" s="1"/>
      <c r="B23" s="1"/>
      <c r="C23" s="1"/>
      <c r="D23" s="1"/>
      <c r="E23" s="1"/>
      <c r="F23" s="1"/>
      <c r="G23" s="1"/>
      <c r="H23" s="1"/>
      <c r="I23" s="17" t="s">
        <v>26</v>
      </c>
      <c r="J23" s="59">
        <f>J21/F21</f>
        <v>3.6079177256736976E-2</v>
      </c>
      <c r="K23" s="1"/>
      <c r="L23" s="1"/>
    </row>
    <row r="25" spans="1:15" ht="24.6" x14ac:dyDescent="0.3">
      <c r="I25" s="17" t="s">
        <v>19</v>
      </c>
      <c r="J25" s="28">
        <f>10.86*12</f>
        <v>130.32</v>
      </c>
    </row>
  </sheetData>
  <mergeCells count="2">
    <mergeCell ref="H6:J6"/>
    <mergeCell ref="G6:G7"/>
  </mergeCells>
  <phoneticPr fontId="3" type="noConversion"/>
  <conditionalFormatting sqref="I8:I19">
    <cfRule type="expression" dxfId="0" priority="2">
      <formula>D8&lt;=H8</formula>
    </cfRule>
  </conditionalFormatting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73" orientation="landscape" verticalDpi="0" r:id="rId1"/>
  <headerFooter>
    <oddFooter>&amp;L&amp;8&amp;F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Strompreisbremse</vt:lpstr>
      <vt:lpstr>Strompreisbremse!Druckbereich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Wolfgang Menzel</dc:creator>
  <cp:lastModifiedBy>Wolfgang Menzel</cp:lastModifiedBy>
  <cp:lastPrinted>2023-04-18T05:47:23Z</cp:lastPrinted>
  <dcterms:created xsi:type="dcterms:W3CDTF">2023-04-10T03:45:53Z</dcterms:created>
  <dcterms:modified xsi:type="dcterms:W3CDTF">2023-04-18T06:05:52Z</dcterms:modified>
</cp:coreProperties>
</file>