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6eb068129574f11/3 Dokumente/2 Banken-Finanzen/"/>
    </mc:Choice>
  </mc:AlternateContent>
  <xr:revisionPtr revIDLastSave="0" documentId="8_{7CB38B3A-8273-4F1C-869E-840ED878ABF5}" xr6:coauthVersionLast="47" xr6:coauthVersionMax="47" xr10:uidLastSave="{00000000-0000-0000-0000-000000000000}"/>
  <bookViews>
    <workbookView xWindow="-120" yWindow="-120" windowWidth="29040" windowHeight="15720" xr2:uid="{0BB02830-9499-46A0-9022-D9676C0ED471}"/>
  </bookViews>
  <sheets>
    <sheet name="Tabelle1" sheetId="1" r:id="rId1"/>
    <sheet name="Tabelle2" sheetId="2" r:id="rId2"/>
    <sheet name="Tabelle3" sheetId="3" r:id="rId3"/>
    <sheet name="Tabelle4" sheetId="4" r:id="rId4"/>
    <sheet name="Tabelle5" sheetId="5" r:id="rId5"/>
    <sheet name="Tabelle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1" l="1"/>
  <c r="J32" i="1" s="1"/>
  <c r="G32" i="1"/>
  <c r="M32" i="1" s="1"/>
  <c r="D32" i="1"/>
  <c r="I31" i="1"/>
  <c r="J31" i="1" s="1"/>
  <c r="G31" i="1"/>
  <c r="M31" i="1" s="1"/>
  <c r="D31" i="1"/>
  <c r="I30" i="1"/>
  <c r="J30" i="1" s="1"/>
  <c r="G30" i="1"/>
  <c r="M30" i="1" s="1"/>
  <c r="D30" i="1"/>
  <c r="I29" i="1"/>
  <c r="J29" i="1" s="1"/>
  <c r="G29" i="1"/>
  <c r="M29" i="1" s="1"/>
  <c r="D29" i="1"/>
  <c r="M28" i="1"/>
  <c r="I28" i="1"/>
  <c r="J28" i="1" s="1"/>
  <c r="G28" i="1"/>
  <c r="M27" i="1"/>
  <c r="I27" i="1"/>
  <c r="J27" i="1" s="1"/>
  <c r="G27" i="1"/>
  <c r="M26" i="1"/>
  <c r="I26" i="1"/>
  <c r="J26" i="1" s="1"/>
  <c r="G26" i="1"/>
  <c r="M25" i="1"/>
  <c r="I25" i="1"/>
  <c r="J25" i="1" s="1"/>
  <c r="G25" i="1"/>
  <c r="M24" i="1"/>
  <c r="I24" i="1"/>
  <c r="J24" i="1" s="1"/>
  <c r="G24" i="1"/>
  <c r="M23" i="1"/>
  <c r="I23" i="1"/>
  <c r="J23" i="1" s="1"/>
  <c r="G23" i="1"/>
  <c r="M22" i="1"/>
  <c r="I22" i="1"/>
  <c r="J22" i="1" s="1"/>
  <c r="G22" i="1"/>
  <c r="M21" i="1"/>
  <c r="I21" i="1"/>
  <c r="J21" i="1" s="1"/>
  <c r="G21" i="1"/>
  <c r="B3" i="1"/>
  <c r="D3" i="1" s="1"/>
  <c r="D2" i="1"/>
  <c r="C2" i="1"/>
  <c r="C3" i="1" s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N28" i="1" l="1"/>
  <c r="O28" i="1" a="1"/>
  <c r="O28" i="1" s="1"/>
  <c r="C21" i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20" i="1"/>
  <c r="O25" i="1" a="1"/>
  <c r="O25" i="1" s="1"/>
  <c r="N25" i="1"/>
  <c r="O30" i="1" a="1"/>
  <c r="O30" i="1" s="1"/>
  <c r="N30" i="1"/>
  <c r="O23" i="1" a="1"/>
  <c r="O23" i="1" s="1"/>
  <c r="N23" i="1"/>
  <c r="O31" i="1" a="1"/>
  <c r="O31" i="1" s="1"/>
  <c r="N31" i="1"/>
  <c r="O27" i="1" a="1"/>
  <c r="O27" i="1" s="1"/>
  <c r="N27" i="1"/>
  <c r="N32" i="1"/>
  <c r="O32" i="1" a="1"/>
  <c r="O32" i="1" s="1"/>
  <c r="N22" i="1"/>
  <c r="O22" i="1" a="1"/>
  <c r="O22" i="1" s="1"/>
  <c r="N26" i="1"/>
  <c r="O26" i="1" a="1"/>
  <c r="O26" i="1" s="1"/>
  <c r="N21" i="1"/>
  <c r="O21" i="1" a="1"/>
  <c r="O21" i="1" s="1"/>
  <c r="N24" i="1"/>
  <c r="O24" i="1" a="1"/>
  <c r="O24" i="1" s="1"/>
  <c r="O29" i="1" a="1"/>
  <c r="O29" i="1" s="1"/>
  <c r="N29" i="1"/>
  <c r="G20" i="1" l="1"/>
  <c r="M20" i="1" s="1"/>
  <c r="I20" i="1"/>
  <c r="J20" i="1" l="1"/>
  <c r="O20" i="1" l="1" a="1"/>
  <c r="O20" i="1" s="1"/>
  <c r="P32" i="1" s="1"/>
  <c r="N2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<sst xmlns="http://schemas.openxmlformats.org/spreadsheetml/2006/main" count="14" uniqueCount="13">
  <si>
    <t>Datum</t>
  </si>
  <si>
    <t>Stück</t>
  </si>
  <si>
    <r>
      <rPr>
        <b/>
        <sz val="10"/>
        <color theme="1"/>
        <rFont val="Symbol"/>
        <family val="1"/>
        <charset val="2"/>
      </rPr>
      <t>å</t>
    </r>
    <r>
      <rPr>
        <b/>
        <sz val="10"/>
        <color theme="1"/>
        <rFont val="Arial"/>
        <family val="2"/>
      </rPr>
      <t xml:space="preserve"> Stück</t>
    </r>
  </si>
  <si>
    <t>€/Stk/Kauf</t>
  </si>
  <si>
    <t>Kaufpreis €</t>
  </si>
  <si>
    <t>€/Stk/JA</t>
  </si>
  <si>
    <t>€/Wert/JE</t>
  </si>
  <si>
    <t>€/Stk/JE</t>
  </si>
  <si>
    <t>Wert-Stg.</t>
  </si>
  <si>
    <t>Berechnung Basisertrag</t>
  </si>
  <si>
    <t>Bas.ertr.-W.St.</t>
  </si>
  <si>
    <t>VAP</t>
  </si>
  <si>
    <t>VAP/Jahr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</si>
</sst>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[Red]\-#,##0.00\ "/>
    <numFmt numFmtId="165" formatCode="dd/mm/yy;@"/>
    <numFmt numFmtId="166" formatCode="#,##0.00000_ ;[Red]\-#,##0.00000\ "/>
    <numFmt numFmtId="167" formatCode="0.00%;[Red]\-0.00%"/>
  </numFmts>
  <fonts count="7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1"/>
      <charset val="2"/>
    </font>
    <font>
      <b/>
      <sz val="10"/>
      <color theme="1"/>
      <name val="Symbol"/>
      <family val="1"/>
      <charset val="2"/>
    </font>
    <font>
      <sz val="10"/>
      <color rgb="FF212529"/>
      <name val="Arial"/>
      <family val="2"/>
    </font>
    <font>
      <sz val="10"/>
      <color rgb="FF1A1A1A"/>
      <name val="Arial"/>
      <family val="2"/>
    </font>
    <font>
      <sz val="10"/>
      <color rgb="FF24303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6" fontId="0" fillId="0" borderId="1" xfId="0" applyNumberFormat="1" applyBorder="1"/>
    <xf numFmtId="164" fontId="0" fillId="0" borderId="1" xfId="0" applyNumberFormat="1" applyBorder="1"/>
    <xf numFmtId="167" fontId="0" fillId="0" borderId="1" xfId="0" applyNumberFormat="1" applyBorder="1"/>
    <xf numFmtId="164" fontId="4" fillId="0" borderId="1" xfId="0" applyNumberFormat="1" applyFont="1" applyBorder="1"/>
    <xf numFmtId="164" fontId="5" fillId="0" borderId="1" xfId="0" applyNumberFormat="1" applyFont="1" applyBorder="1" applyAlignment="1">
      <alignment wrapText="1"/>
    </xf>
    <xf numFmtId="164" fontId="6" fillId="0" borderId="1" xfId="0" applyNumberFormat="1" applyFont="1" applyBorder="1"/>
    <xf numFmtId="10" fontId="0" fillId="0" borderId="1" xfId="0" applyNumberFormat="1" applyBorder="1"/>
    <xf numFmtId="165" fontId="1" fillId="0" borderId="1" xfId="0" applyNumberFormat="1" applyFont="1" applyBorder="1" applyAlignment="1">
      <alignment horizontal="center"/>
    </xf>
    <xf numFmtId="166" fontId="1" fillId="0" borderId="1" xfId="0" applyNumberFormat="1" applyFont="1" applyBorder="1"/>
    <xf numFmtId="164" fontId="0" fillId="0" borderId="0" xfId="0" applyNumberFormat="1"/>
    <xf numFmtId="164" fontId="6" fillId="0" borderId="0" xfId="0" applyNumberFormat="1" applyFont="1"/>
  </cellXfs>
  <cellStyles count="1">
    <cellStyle name="Standard" xfId="0" builtinId="0"/>
  </cellStyles>
  <dxfs count="4">
    <dxf>
      <fill>
        <patternFill>
          <bgColor theme="4" tint="0.5999633777886288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44</xdr:row>
      <xdr:rowOff>19050</xdr:rowOff>
    </xdr:from>
    <xdr:to>
      <xdr:col>11</xdr:col>
      <xdr:colOff>563223</xdr:colOff>
      <xdr:row>58</xdr:row>
      <xdr:rowOff>133350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8549AD9-EE4E-4225-99F1-D7CD8A3A2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401050"/>
          <a:ext cx="8945223" cy="2381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AABD7-E948-479D-AB26-57BEB842DC2B}">
  <dimension ref="A1:P39"/>
  <sheetViews>
    <sheetView tabSelected="1" workbookViewId="0">
      <selection activeCell="F42" sqref="F42"/>
    </sheetView>
  </sheetViews>
  <sheetFormatPr baseColWidth="10" defaultRowHeight="12.75"/>
  <cols>
    <col min="1" max="1" width="9.5703125" style="16" customWidth="1"/>
    <col min="2" max="12" width="11.42578125" style="16"/>
    <col min="13" max="14" width="14" style="16" customWidth="1"/>
    <col min="15" max="16" width="11.42578125" style="16"/>
  </cols>
  <sheetData>
    <row r="1" spans="1:16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3"/>
      <c r="L1" s="4" t="s">
        <v>9</v>
      </c>
      <c r="M1" s="5"/>
      <c r="N1" s="1" t="s">
        <v>10</v>
      </c>
      <c r="O1" s="1" t="s">
        <v>11</v>
      </c>
      <c r="P1" s="1" t="s">
        <v>12</v>
      </c>
    </row>
    <row r="2" spans="1:16">
      <c r="A2" s="6">
        <v>44382</v>
      </c>
      <c r="B2" s="7">
        <v>2.13931</v>
      </c>
      <c r="C2" s="7">
        <f>B2</f>
        <v>2.13931</v>
      </c>
      <c r="D2" s="8">
        <f>E2/B2</f>
        <v>70.116065460358712</v>
      </c>
      <c r="E2" s="8">
        <v>150</v>
      </c>
      <c r="F2" s="8"/>
      <c r="G2" s="8"/>
      <c r="H2" s="8"/>
      <c r="I2" s="8"/>
      <c r="J2" s="8"/>
      <c r="K2" s="9">
        <v>-4.4999999999999997E-3</v>
      </c>
      <c r="L2" s="8"/>
      <c r="M2" s="8"/>
      <c r="N2" s="8"/>
      <c r="O2" s="8"/>
      <c r="P2" s="8"/>
    </row>
    <row r="3" spans="1:16">
      <c r="A3" s="6">
        <v>44409</v>
      </c>
      <c r="B3" s="7">
        <f>4.23381-2.13931</f>
        <v>2.0945</v>
      </c>
      <c r="C3" s="7">
        <f>C2+B3</f>
        <v>4.2338100000000001</v>
      </c>
      <c r="D3" s="8">
        <f>E3/B3</f>
        <v>71.616137502984003</v>
      </c>
      <c r="E3" s="8">
        <v>150</v>
      </c>
      <c r="F3" s="8"/>
      <c r="G3" s="8"/>
      <c r="H3" s="8"/>
      <c r="I3" s="8"/>
      <c r="J3" s="8"/>
      <c r="K3" s="9">
        <v>-4.4999999999999997E-3</v>
      </c>
      <c r="L3" s="8"/>
      <c r="M3" s="8"/>
      <c r="N3" s="8"/>
      <c r="O3" s="8"/>
      <c r="P3" s="8"/>
    </row>
    <row r="4" spans="1:16">
      <c r="A4" s="6">
        <v>44440</v>
      </c>
      <c r="B4" s="7">
        <v>2.0370499999999998</v>
      </c>
      <c r="C4" s="7">
        <f t="shared" ref="C4:C7" si="0">C3+B4</f>
        <v>6.2708599999999999</v>
      </c>
      <c r="D4" s="8">
        <v>73.635999999999996</v>
      </c>
      <c r="E4" s="8">
        <v>150</v>
      </c>
      <c r="F4" s="8"/>
      <c r="G4" s="8"/>
      <c r="H4" s="8"/>
      <c r="I4" s="8"/>
      <c r="J4" s="8"/>
      <c r="K4" s="9">
        <v>-4.4999999999999997E-3</v>
      </c>
      <c r="L4" s="8"/>
      <c r="M4" s="8"/>
      <c r="N4" s="8"/>
      <c r="O4" s="8"/>
      <c r="P4" s="8"/>
    </row>
    <row r="5" spans="1:16">
      <c r="A5" s="6">
        <v>44470</v>
      </c>
      <c r="B5" s="7">
        <v>2.1187</v>
      </c>
      <c r="C5" s="7">
        <f t="shared" si="0"/>
        <v>8.3895599999999995</v>
      </c>
      <c r="D5" s="8">
        <v>70.798000000000002</v>
      </c>
      <c r="E5" s="8">
        <v>150</v>
      </c>
      <c r="F5" s="8"/>
      <c r="G5" s="8"/>
      <c r="H5" s="8"/>
      <c r="I5" s="8"/>
      <c r="J5" s="8"/>
      <c r="K5" s="9">
        <v>-4.4999999999999997E-3</v>
      </c>
      <c r="L5" s="8"/>
      <c r="M5" s="8"/>
      <c r="N5" s="8"/>
      <c r="O5" s="8"/>
      <c r="P5" s="8"/>
    </row>
    <row r="6" spans="1:16">
      <c r="A6" s="6">
        <v>44501</v>
      </c>
      <c r="B6" s="7">
        <v>1.9729099999999999</v>
      </c>
      <c r="C6" s="7">
        <f t="shared" si="0"/>
        <v>10.36247</v>
      </c>
      <c r="D6" s="8">
        <v>76.03</v>
      </c>
      <c r="E6" s="8">
        <v>150</v>
      </c>
      <c r="F6" s="8"/>
      <c r="G6" s="8"/>
      <c r="H6" s="8"/>
      <c r="I6" s="8"/>
      <c r="J6" s="8"/>
      <c r="K6" s="9">
        <v>-4.4999999999999997E-3</v>
      </c>
      <c r="L6" s="8"/>
      <c r="M6" s="8"/>
      <c r="N6" s="8"/>
      <c r="O6" s="8"/>
      <c r="P6" s="8"/>
    </row>
    <row r="7" spans="1:16">
      <c r="A7" s="6">
        <v>44531</v>
      </c>
      <c r="B7" s="7">
        <v>1.9651000000000001</v>
      </c>
      <c r="C7" s="7">
        <f t="shared" si="0"/>
        <v>12.32757</v>
      </c>
      <c r="D7" s="8">
        <v>76.331999999999994</v>
      </c>
      <c r="E7" s="8">
        <v>150</v>
      </c>
      <c r="F7" s="8"/>
      <c r="G7" s="8"/>
      <c r="H7" s="8"/>
      <c r="I7" s="8"/>
      <c r="J7" s="8"/>
      <c r="K7" s="9">
        <v>-4.4999999999999997E-3</v>
      </c>
      <c r="L7" s="8"/>
      <c r="M7" s="8"/>
      <c r="N7" s="8"/>
      <c r="O7" s="8"/>
      <c r="P7" s="8"/>
    </row>
    <row r="8" spans="1:16">
      <c r="A8" s="6">
        <v>44564</v>
      </c>
      <c r="B8" s="7">
        <v>1.8959999999999999</v>
      </c>
      <c r="C8" s="7">
        <f>C7+B8</f>
        <v>14.223569999999999</v>
      </c>
      <c r="D8" s="8">
        <v>79.114000000000004</v>
      </c>
      <c r="E8" s="8">
        <v>150</v>
      </c>
      <c r="F8" s="8"/>
      <c r="G8" s="8"/>
      <c r="H8" s="8"/>
      <c r="I8" s="8"/>
      <c r="J8" s="8"/>
      <c r="K8" s="9">
        <v>-5.0000000000000001E-4</v>
      </c>
      <c r="L8" s="8"/>
      <c r="M8" s="8"/>
      <c r="N8" s="8"/>
      <c r="O8" s="8"/>
      <c r="P8" s="8"/>
    </row>
    <row r="9" spans="1:16">
      <c r="A9" s="6">
        <v>44593</v>
      </c>
      <c r="B9" s="7">
        <v>1.9908699999999999</v>
      </c>
      <c r="C9" s="7">
        <f t="shared" ref="C9:C19" si="1">C8+B9</f>
        <v>16.21444</v>
      </c>
      <c r="D9" s="8">
        <v>75.343999999999994</v>
      </c>
      <c r="E9" s="8">
        <v>150</v>
      </c>
      <c r="F9" s="8"/>
      <c r="G9" s="8"/>
      <c r="H9" s="8"/>
      <c r="I9" s="10"/>
      <c r="J9" s="8"/>
      <c r="K9" s="9">
        <v>-5.0000000000000001E-4</v>
      </c>
      <c r="L9" s="8"/>
      <c r="M9" s="8"/>
      <c r="N9" s="8"/>
      <c r="O9" s="8"/>
      <c r="P9" s="8"/>
    </row>
    <row r="10" spans="1:16">
      <c r="A10" s="6">
        <v>44621</v>
      </c>
      <c r="B10" s="7">
        <v>2.0316900000000002</v>
      </c>
      <c r="C10" s="7">
        <f t="shared" si="1"/>
        <v>18.246130000000001</v>
      </c>
      <c r="D10" s="8">
        <v>73.83</v>
      </c>
      <c r="E10" s="8">
        <v>150</v>
      </c>
      <c r="F10" s="8"/>
      <c r="G10" s="8"/>
      <c r="H10" s="8"/>
      <c r="I10" s="10"/>
      <c r="J10" s="8"/>
      <c r="K10" s="9">
        <v>-5.0000000000000001E-4</v>
      </c>
      <c r="L10" s="8"/>
      <c r="M10" s="8"/>
      <c r="N10" s="8"/>
      <c r="O10" s="8"/>
      <c r="P10" s="8"/>
    </row>
    <row r="11" spans="1:16">
      <c r="A11" s="6">
        <v>44652</v>
      </c>
      <c r="B11" s="7">
        <v>1.9535800000000001</v>
      </c>
      <c r="C11" s="7">
        <f t="shared" si="1"/>
        <v>20.19971</v>
      </c>
      <c r="D11" s="8">
        <v>76.781999999999996</v>
      </c>
      <c r="E11" s="8">
        <v>150</v>
      </c>
      <c r="F11" s="8"/>
      <c r="G11" s="8"/>
      <c r="H11" s="8"/>
      <c r="I11" s="10"/>
      <c r="J11" s="8"/>
      <c r="K11" s="9">
        <v>-5.0000000000000001E-4</v>
      </c>
      <c r="L11" s="8"/>
      <c r="M11" s="8"/>
      <c r="N11" s="8"/>
      <c r="O11" s="8"/>
      <c r="P11" s="8"/>
    </row>
    <row r="12" spans="1:16">
      <c r="A12" s="6">
        <v>44683</v>
      </c>
      <c r="B12" s="7">
        <v>2.0301</v>
      </c>
      <c r="C12" s="7">
        <f t="shared" si="1"/>
        <v>22.229810000000001</v>
      </c>
      <c r="D12" s="8">
        <v>73.888000000000005</v>
      </c>
      <c r="E12" s="8">
        <v>150</v>
      </c>
      <c r="F12" s="8"/>
      <c r="G12" s="8"/>
      <c r="H12" s="8"/>
      <c r="I12" s="10"/>
      <c r="J12" s="8"/>
      <c r="K12" s="9">
        <v>-5.0000000000000001E-4</v>
      </c>
      <c r="L12" s="8"/>
      <c r="M12" s="8"/>
      <c r="N12" s="11"/>
      <c r="O12" s="8"/>
      <c r="P12" s="8"/>
    </row>
    <row r="13" spans="1:16">
      <c r="A13" s="6">
        <v>44713</v>
      </c>
      <c r="B13" s="7">
        <v>2.0577800000000002</v>
      </c>
      <c r="C13" s="7">
        <f t="shared" si="1"/>
        <v>24.287590000000002</v>
      </c>
      <c r="D13" s="8">
        <v>72.894000000000005</v>
      </c>
      <c r="E13" s="8">
        <v>150</v>
      </c>
      <c r="F13" s="8"/>
      <c r="G13" s="8"/>
      <c r="H13" s="8"/>
      <c r="I13" s="10"/>
      <c r="J13" s="8"/>
      <c r="K13" s="9">
        <v>-5.0000000000000001E-4</v>
      </c>
      <c r="L13" s="8"/>
      <c r="M13" s="8"/>
      <c r="N13" s="11"/>
      <c r="O13" s="8"/>
      <c r="P13" s="8"/>
    </row>
    <row r="14" spans="1:16">
      <c r="A14" s="6">
        <v>44743</v>
      </c>
      <c r="B14" s="7">
        <v>2.2295500000000001</v>
      </c>
      <c r="C14" s="7">
        <f t="shared" si="1"/>
        <v>26.517140000000001</v>
      </c>
      <c r="D14" s="8">
        <v>67.278000000000006</v>
      </c>
      <c r="E14" s="8">
        <v>150</v>
      </c>
      <c r="F14" s="8"/>
      <c r="G14" s="8"/>
      <c r="H14" s="8"/>
      <c r="I14" s="10"/>
      <c r="J14" s="8"/>
      <c r="K14" s="9">
        <v>-5.0000000000000001E-4</v>
      </c>
      <c r="L14" s="8"/>
      <c r="M14" s="8"/>
      <c r="N14" s="11"/>
      <c r="O14" s="8"/>
      <c r="P14" s="8"/>
    </row>
    <row r="15" spans="1:16">
      <c r="A15" s="6">
        <v>44774</v>
      </c>
      <c r="B15" s="7">
        <v>1.9990399999999999</v>
      </c>
      <c r="C15" s="7">
        <f t="shared" si="1"/>
        <v>28.516180000000002</v>
      </c>
      <c r="D15" s="8">
        <v>75.036000000000001</v>
      </c>
      <c r="E15" s="8">
        <v>150</v>
      </c>
      <c r="F15" s="8"/>
      <c r="G15" s="8"/>
      <c r="H15" s="8"/>
      <c r="I15" s="10"/>
      <c r="J15" s="8"/>
      <c r="K15" s="9">
        <v>-5.0000000000000001E-4</v>
      </c>
      <c r="L15" s="8"/>
      <c r="M15" s="8"/>
      <c r="N15" s="8"/>
      <c r="O15" s="8"/>
      <c r="P15" s="8"/>
    </row>
    <row r="16" spans="1:16">
      <c r="A16" s="6">
        <v>44805</v>
      </c>
      <c r="B16" s="7">
        <v>2.05931</v>
      </c>
      <c r="C16" s="7">
        <f t="shared" si="1"/>
        <v>30.575490000000002</v>
      </c>
      <c r="D16" s="8">
        <v>72.84</v>
      </c>
      <c r="E16" s="8">
        <v>150</v>
      </c>
      <c r="F16" s="8"/>
      <c r="G16" s="8"/>
      <c r="H16" s="8"/>
      <c r="I16" s="10"/>
      <c r="J16" s="8"/>
      <c r="K16" s="9">
        <v>-5.0000000000000001E-4</v>
      </c>
      <c r="L16" s="8"/>
      <c r="M16" s="8"/>
      <c r="N16" s="8"/>
      <c r="O16" s="8"/>
      <c r="P16" s="8"/>
    </row>
    <row r="17" spans="1:16">
      <c r="A17" s="6">
        <v>44837</v>
      </c>
      <c r="B17" s="7">
        <v>2.19922</v>
      </c>
      <c r="C17" s="7">
        <f t="shared" si="1"/>
        <v>32.774709999999999</v>
      </c>
      <c r="D17" s="8">
        <v>68.206000000000003</v>
      </c>
      <c r="E17" s="8">
        <v>150</v>
      </c>
      <c r="F17" s="8"/>
      <c r="G17" s="8"/>
      <c r="H17" s="8"/>
      <c r="I17" s="10"/>
      <c r="J17" s="8"/>
      <c r="K17" s="9">
        <v>-5.0000000000000001E-4</v>
      </c>
      <c r="L17" s="8"/>
      <c r="M17" s="8"/>
      <c r="N17" s="8"/>
      <c r="O17" s="8"/>
      <c r="P17" s="8"/>
    </row>
    <row r="18" spans="1:16">
      <c r="A18" s="6">
        <v>44866</v>
      </c>
      <c r="B18" s="7">
        <v>2.0632199999999998</v>
      </c>
      <c r="C18" s="7">
        <f t="shared" si="1"/>
        <v>34.83793</v>
      </c>
      <c r="D18" s="8">
        <v>72.701999999999998</v>
      </c>
      <c r="E18" s="8">
        <v>150</v>
      </c>
      <c r="F18" s="8"/>
      <c r="G18" s="8"/>
      <c r="H18" s="8"/>
      <c r="I18" s="10"/>
      <c r="J18" s="8"/>
      <c r="K18" s="9">
        <v>-5.0000000000000001E-4</v>
      </c>
      <c r="L18" s="8"/>
      <c r="M18" s="8"/>
      <c r="N18" s="8"/>
      <c r="O18" s="8"/>
      <c r="P18" s="8"/>
    </row>
    <row r="19" spans="1:16">
      <c r="A19" s="6">
        <v>44896</v>
      </c>
      <c r="B19" s="7">
        <v>2.02928</v>
      </c>
      <c r="C19" s="7">
        <f t="shared" si="1"/>
        <v>36.86721</v>
      </c>
      <c r="D19" s="8">
        <v>73.918000000000006</v>
      </c>
      <c r="E19" s="8">
        <v>150</v>
      </c>
      <c r="F19" s="8"/>
      <c r="G19" s="8"/>
      <c r="H19" s="8"/>
      <c r="I19" s="10"/>
      <c r="J19" s="8"/>
      <c r="K19" s="9">
        <v>-5.0000000000000001E-4</v>
      </c>
      <c r="L19" s="8"/>
      <c r="M19" s="8"/>
      <c r="N19" s="8"/>
      <c r="O19" s="8"/>
      <c r="P19" s="8"/>
    </row>
    <row r="20" spans="1:16">
      <c r="A20" s="6">
        <v>44926</v>
      </c>
      <c r="B20" s="7"/>
      <c r="C20" s="7">
        <f>C19</f>
        <v>36.86721</v>
      </c>
      <c r="D20" s="8"/>
      <c r="E20" s="8"/>
      <c r="F20" s="12">
        <v>69.369</v>
      </c>
      <c r="G20" s="8">
        <f>C20*F20</f>
        <v>2557.44149049</v>
      </c>
      <c r="H20" s="8">
        <v>70</v>
      </c>
      <c r="I20" s="10">
        <f>C20*H20</f>
        <v>2580.7047000000002</v>
      </c>
      <c r="J20" s="8">
        <f>I20-G20</f>
        <v>23.263209510000252</v>
      </c>
      <c r="K20" s="13">
        <v>2.5499999999999998E-2</v>
      </c>
      <c r="L20" s="8">
        <v>0.7</v>
      </c>
      <c r="M20" s="8">
        <f>G20*K20*L20</f>
        <v>45.650330605246495</v>
      </c>
      <c r="N20" s="8">
        <f>J20-M20</f>
        <v>-22.387121095246243</v>
      </c>
      <c r="O20" s="8" cm="1">
        <f t="array" ref="O20">_xlfn.IFS(J20&lt;=0,0,J20&lt;=M20,M20,J20&gt;=M20,J20)</f>
        <v>45.650330605246495</v>
      </c>
      <c r="P20" s="8"/>
    </row>
    <row r="21" spans="1:16">
      <c r="A21" s="6">
        <v>44928</v>
      </c>
      <c r="B21" s="7">
        <v>2.1671299999999998</v>
      </c>
      <c r="C21" s="7">
        <f>C19+B21</f>
        <v>39.03434</v>
      </c>
      <c r="D21" s="8">
        <v>69.215999999999994</v>
      </c>
      <c r="E21" s="8">
        <v>150</v>
      </c>
      <c r="F21" s="12">
        <v>69.369</v>
      </c>
      <c r="G21" s="8">
        <f>B21*F21</f>
        <v>150.33164097</v>
      </c>
      <c r="H21" s="8">
        <v>70</v>
      </c>
      <c r="I21" s="10">
        <f>B21*H21</f>
        <v>151.69909999999999</v>
      </c>
      <c r="J21" s="8">
        <f>I21-G21</f>
        <v>1.367459029999992</v>
      </c>
      <c r="K21" s="13">
        <v>2.5499999999999998E-2</v>
      </c>
      <c r="L21" s="8">
        <v>0.7</v>
      </c>
      <c r="M21" s="8">
        <f>G21*K21*L21/12*(13-MONTH(A21))</f>
        <v>2.6834197913144995</v>
      </c>
      <c r="N21" s="8">
        <f>J21-M21</f>
        <v>-1.3159607613145075</v>
      </c>
      <c r="O21" s="8" cm="1">
        <f t="array" ref="O21">_xlfn.IFS(J21&lt;=0,0,J21&lt;=M21,M21,J21&gt;=M21,J21)</f>
        <v>2.6834197913144995</v>
      </c>
      <c r="P21" s="8"/>
    </row>
    <row r="22" spans="1:16">
      <c r="A22" s="6">
        <v>44958</v>
      </c>
      <c r="B22" s="7">
        <v>2.0818300000000001</v>
      </c>
      <c r="C22" s="7">
        <f t="shared" ref="C22:C32" si="2">C21+B22</f>
        <v>41.116169999999997</v>
      </c>
      <c r="D22" s="8">
        <v>72.052000000000007</v>
      </c>
      <c r="E22" s="8">
        <v>150</v>
      </c>
      <c r="F22" s="12">
        <v>69.369</v>
      </c>
      <c r="G22" s="8">
        <f t="shared" ref="G22:G32" si="3">B22*F22</f>
        <v>144.41446526999999</v>
      </c>
      <c r="H22" s="8">
        <v>70</v>
      </c>
      <c r="I22" s="10">
        <f t="shared" ref="I22:I32" si="4">B22*H22</f>
        <v>145.72810000000001</v>
      </c>
      <c r="J22" s="8">
        <f t="shared" ref="J22:J32" si="5">I22-G22</f>
        <v>1.3136347300000182</v>
      </c>
      <c r="K22" s="13">
        <v>2.5499999999999998E-2</v>
      </c>
      <c r="L22" s="8">
        <v>0.7</v>
      </c>
      <c r="M22" s="8">
        <f t="shared" ref="M22:M32" si="6">G22*K22*L22/12*(13-MONTH(A22))</f>
        <v>2.3629816879803744</v>
      </c>
      <c r="N22" s="8">
        <f t="shared" ref="N22:N32" si="7">J22-M22</f>
        <v>-1.0493469579803563</v>
      </c>
      <c r="O22" s="8" cm="1">
        <f t="array" ref="O22">_xlfn.IFS(J22&lt;=0,0,J22&lt;=M22,M22,J22&gt;=M22,J22)</f>
        <v>2.3629816879803744</v>
      </c>
      <c r="P22" s="8"/>
    </row>
    <row r="23" spans="1:16">
      <c r="A23" s="6">
        <v>44986</v>
      </c>
      <c r="B23" s="7">
        <v>2.0783700000000001</v>
      </c>
      <c r="C23" s="7">
        <f t="shared" si="2"/>
        <v>43.194539999999996</v>
      </c>
      <c r="D23" s="8">
        <v>72.171999999999997</v>
      </c>
      <c r="E23" s="8">
        <v>150</v>
      </c>
      <c r="F23" s="12">
        <v>69.369</v>
      </c>
      <c r="G23" s="8">
        <f t="shared" si="3"/>
        <v>144.17444853000001</v>
      </c>
      <c r="H23" s="8">
        <v>70</v>
      </c>
      <c r="I23" s="10">
        <f t="shared" si="4"/>
        <v>145.48590000000002</v>
      </c>
      <c r="J23" s="8">
        <f t="shared" si="5"/>
        <v>1.3114514700000086</v>
      </c>
      <c r="K23" s="13">
        <v>2.5499999999999998E-2</v>
      </c>
      <c r="L23" s="8">
        <v>0.7</v>
      </c>
      <c r="M23" s="8">
        <f t="shared" si="6"/>
        <v>2.1445949218837499</v>
      </c>
      <c r="N23" s="8">
        <f t="shared" si="7"/>
        <v>-0.83314345188374128</v>
      </c>
      <c r="O23" s="8" cm="1">
        <f t="array" ref="O23">_xlfn.IFS(J23&lt;=0,0,J23&lt;=M23,M23,J23&gt;=M23,J23)</f>
        <v>2.1445949218837499</v>
      </c>
      <c r="P23" s="8"/>
    </row>
    <row r="24" spans="1:16">
      <c r="A24" s="6">
        <v>45019</v>
      </c>
      <c r="B24" s="7">
        <v>2.05897</v>
      </c>
      <c r="C24" s="7">
        <f t="shared" si="2"/>
        <v>45.253509999999999</v>
      </c>
      <c r="D24" s="8">
        <v>72.852000000000004</v>
      </c>
      <c r="E24" s="8">
        <v>150</v>
      </c>
      <c r="F24" s="12">
        <v>69.369</v>
      </c>
      <c r="G24" s="8">
        <f t="shared" si="3"/>
        <v>142.82868993</v>
      </c>
      <c r="H24" s="8">
        <v>70</v>
      </c>
      <c r="I24" s="10">
        <f t="shared" si="4"/>
        <v>144.12790000000001</v>
      </c>
      <c r="J24" s="8">
        <f>I24-G24</f>
        <v>1.2992100700000151</v>
      </c>
      <c r="K24" s="13">
        <v>2.5499999999999998E-2</v>
      </c>
      <c r="L24" s="8">
        <v>0.7</v>
      </c>
      <c r="M24" s="8">
        <f t="shared" si="6"/>
        <v>1.9121190864378748</v>
      </c>
      <c r="N24" s="8">
        <f t="shared" si="7"/>
        <v>-0.61290901643785967</v>
      </c>
      <c r="O24" s="8" cm="1">
        <f t="array" ref="O24">_xlfn.IFS(J24&lt;=0,0,J24&lt;=M24,M24,J24&gt;=M24,J24)</f>
        <v>1.9121190864378748</v>
      </c>
      <c r="P24" s="8"/>
    </row>
    <row r="25" spans="1:16">
      <c r="A25" s="6">
        <v>45048</v>
      </c>
      <c r="B25" s="7">
        <v>2.0545100000000001</v>
      </c>
      <c r="C25" s="7">
        <f t="shared" si="2"/>
        <v>47.308019999999999</v>
      </c>
      <c r="D25" s="8">
        <v>73.010000000000005</v>
      </c>
      <c r="E25" s="8">
        <v>150</v>
      </c>
      <c r="F25" s="12">
        <v>69.369</v>
      </c>
      <c r="G25" s="8">
        <f t="shared" si="3"/>
        <v>142.51930419000001</v>
      </c>
      <c r="H25" s="8">
        <v>70</v>
      </c>
      <c r="I25" s="10">
        <f t="shared" si="4"/>
        <v>143.81569999999999</v>
      </c>
      <c r="J25" s="8">
        <f t="shared" ref="J25:J35" si="8">I25-G25</f>
        <v>1.2963958099999786</v>
      </c>
      <c r="K25" s="13">
        <v>2.5499999999999998E-2</v>
      </c>
      <c r="L25" s="8">
        <v>0.7</v>
      </c>
      <c r="M25" s="8">
        <f t="shared" si="6"/>
        <v>1.6959797198609998</v>
      </c>
      <c r="N25" s="8">
        <f t="shared" si="7"/>
        <v>-0.39958390986102121</v>
      </c>
      <c r="O25" s="8" cm="1">
        <f t="array" ref="O25">_xlfn.IFS(J25&lt;=0,0,J25&lt;=M25,M25,J25&gt;=M25,J25)</f>
        <v>1.6959797198609998</v>
      </c>
      <c r="P25" s="8"/>
    </row>
    <row r="26" spans="1:16">
      <c r="A26" s="6">
        <v>45078</v>
      </c>
      <c r="B26" s="7">
        <v>2.0079799999999999</v>
      </c>
      <c r="C26" s="7">
        <f t="shared" si="2"/>
        <v>49.316000000000003</v>
      </c>
      <c r="D26" s="8">
        <v>74.701999999999998</v>
      </c>
      <c r="E26" s="8">
        <v>150</v>
      </c>
      <c r="F26" s="12">
        <v>69.369</v>
      </c>
      <c r="G26" s="8">
        <f t="shared" si="3"/>
        <v>139.29156462</v>
      </c>
      <c r="H26" s="8">
        <v>70</v>
      </c>
      <c r="I26" s="10">
        <f t="shared" si="4"/>
        <v>140.55859999999998</v>
      </c>
      <c r="J26" s="8">
        <f t="shared" si="8"/>
        <v>1.2670353799999816</v>
      </c>
      <c r="K26" s="13">
        <v>2.5499999999999998E-2</v>
      </c>
      <c r="L26" s="8">
        <v>0.7</v>
      </c>
      <c r="M26" s="8">
        <f t="shared" si="6"/>
        <v>1.4503734166057498</v>
      </c>
      <c r="N26" s="8">
        <f t="shared" si="7"/>
        <v>-0.1833380366057682</v>
      </c>
      <c r="O26" s="8" cm="1">
        <f t="array" ref="O26">_xlfn.IFS(J26&lt;=0,0,J26&lt;=M26,M26,J26&gt;=M26,J26)</f>
        <v>1.4503734166057498</v>
      </c>
      <c r="P26" s="8"/>
    </row>
    <row r="27" spans="1:16">
      <c r="A27" s="6">
        <v>45110</v>
      </c>
      <c r="B27" s="7">
        <v>1.9350799999999999</v>
      </c>
      <c r="C27" s="7">
        <f t="shared" si="2"/>
        <v>51.251080000000002</v>
      </c>
      <c r="D27" s="8">
        <v>77.516000000000005</v>
      </c>
      <c r="E27" s="8">
        <v>150</v>
      </c>
      <c r="F27" s="12">
        <v>69.369</v>
      </c>
      <c r="G27" s="8">
        <f t="shared" si="3"/>
        <v>134.23456451999999</v>
      </c>
      <c r="H27" s="8">
        <v>70</v>
      </c>
      <c r="I27" s="10">
        <f t="shared" si="4"/>
        <v>135.4556</v>
      </c>
      <c r="J27" s="8">
        <f t="shared" si="8"/>
        <v>1.2210354800000118</v>
      </c>
      <c r="K27" s="13">
        <v>2.5499999999999998E-2</v>
      </c>
      <c r="L27" s="8">
        <v>0.7</v>
      </c>
      <c r="M27" s="8">
        <f t="shared" si="6"/>
        <v>1.1980434883409998</v>
      </c>
      <c r="N27" s="8">
        <f t="shared" si="7"/>
        <v>2.2991991659012001E-2</v>
      </c>
      <c r="O27" s="8" cm="1">
        <f t="array" ref="O27">_xlfn.IFS(J27&lt;=0,0,J27&lt;=M27,M27,J27&gt;=M27,J27)</f>
        <v>1.2210354800000118</v>
      </c>
      <c r="P27" s="8"/>
    </row>
    <row r="28" spans="1:16">
      <c r="A28" s="6">
        <v>45139</v>
      </c>
      <c r="B28" s="7">
        <v>1.89313</v>
      </c>
      <c r="C28" s="7">
        <f t="shared" si="2"/>
        <v>53.144210000000001</v>
      </c>
      <c r="D28" s="8">
        <v>79.233999999999995</v>
      </c>
      <c r="E28" s="8">
        <v>150</v>
      </c>
      <c r="F28" s="12">
        <v>69.369</v>
      </c>
      <c r="G28" s="8">
        <f t="shared" si="3"/>
        <v>131.32453497</v>
      </c>
      <c r="H28" s="8">
        <v>70</v>
      </c>
      <c r="I28" s="10">
        <f t="shared" si="4"/>
        <v>132.51910000000001</v>
      </c>
      <c r="J28" s="8">
        <f t="shared" si="8"/>
        <v>1.1945650300000068</v>
      </c>
      <c r="K28" s="13">
        <v>2.5499999999999998E-2</v>
      </c>
      <c r="L28" s="8">
        <v>0.7</v>
      </c>
      <c r="M28" s="8">
        <f t="shared" si="6"/>
        <v>0.97672622883937477</v>
      </c>
      <c r="N28" s="8">
        <f t="shared" si="7"/>
        <v>0.21783880116063203</v>
      </c>
      <c r="O28" s="8" cm="1">
        <f t="array" ref="O28">_xlfn.IFS(J28&lt;=0,0,J28&lt;=M28,M28,J28&gt;=M28,J28)</f>
        <v>1.1945650300000068</v>
      </c>
      <c r="P28" s="8"/>
    </row>
    <row r="29" spans="1:16">
      <c r="A29" s="6">
        <v>45170</v>
      </c>
      <c r="B29" s="7">
        <v>1.91093</v>
      </c>
      <c r="C29" s="7">
        <f t="shared" si="2"/>
        <v>55.055140000000002</v>
      </c>
      <c r="D29" s="8">
        <f>E29/B29</f>
        <v>78.495810940222825</v>
      </c>
      <c r="E29" s="8">
        <v>150</v>
      </c>
      <c r="F29" s="12">
        <v>69.369</v>
      </c>
      <c r="G29" s="8">
        <f t="shared" si="3"/>
        <v>132.55930316999999</v>
      </c>
      <c r="H29" s="8">
        <v>70</v>
      </c>
      <c r="I29" s="10">
        <f t="shared" si="4"/>
        <v>133.76509999999999</v>
      </c>
      <c r="J29" s="8">
        <f t="shared" si="8"/>
        <v>1.205796829999997</v>
      </c>
      <c r="K29" s="13">
        <v>2.5499999999999998E-2</v>
      </c>
      <c r="L29" s="8">
        <v>0.7</v>
      </c>
      <c r="M29" s="8">
        <f t="shared" si="6"/>
        <v>0.78872785386149991</v>
      </c>
      <c r="N29" s="8">
        <f t="shared" si="7"/>
        <v>0.41706897613849714</v>
      </c>
      <c r="O29" s="8" cm="1">
        <f t="array" ref="O29">_xlfn.IFS(J29&lt;=0,0,J29&lt;=M29,M29,J29&gt;=M29,J29)</f>
        <v>1.205796829999997</v>
      </c>
      <c r="P29" s="8"/>
    </row>
    <row r="30" spans="1:16">
      <c r="A30" s="6">
        <v>45201</v>
      </c>
      <c r="B30" s="7">
        <v>1.9426500000000004</v>
      </c>
      <c r="C30" s="7">
        <f t="shared" si="2"/>
        <v>56.997790000000002</v>
      </c>
      <c r="D30" s="8">
        <f>E30/B30</f>
        <v>77.21411474017448</v>
      </c>
      <c r="E30" s="8">
        <v>150</v>
      </c>
      <c r="F30" s="12">
        <v>69.369</v>
      </c>
      <c r="G30" s="8">
        <f t="shared" si="3"/>
        <v>134.75968785000003</v>
      </c>
      <c r="H30" s="8">
        <v>70</v>
      </c>
      <c r="I30" s="10">
        <f t="shared" si="4"/>
        <v>135.98550000000003</v>
      </c>
      <c r="J30" s="8">
        <f t="shared" si="8"/>
        <v>1.2258121499999959</v>
      </c>
      <c r="K30" s="13">
        <v>2.5499999999999998E-2</v>
      </c>
      <c r="L30" s="8">
        <v>0.7</v>
      </c>
      <c r="M30" s="8">
        <f t="shared" si="6"/>
        <v>0.60136510703062507</v>
      </c>
      <c r="N30" s="8">
        <f t="shared" si="7"/>
        <v>0.62444704296937081</v>
      </c>
      <c r="O30" s="8" cm="1">
        <f t="array" ref="O30">_xlfn.IFS(J30&lt;=0,0,J30&lt;=M30,M30,J30&gt;=M30,J30)</f>
        <v>1.2258121499999959</v>
      </c>
      <c r="P30" s="8"/>
    </row>
    <row r="31" spans="1:16">
      <c r="A31" s="6">
        <v>45233</v>
      </c>
      <c r="B31" s="7">
        <v>2.0022400000000005</v>
      </c>
      <c r="C31" s="7">
        <f t="shared" si="2"/>
        <v>59.000030000000002</v>
      </c>
      <c r="D31" s="8">
        <f t="shared" ref="D31:D32" si="9">E31/B31</f>
        <v>74.916093974748264</v>
      </c>
      <c r="E31" s="8">
        <v>150</v>
      </c>
      <c r="F31" s="12">
        <v>69.369</v>
      </c>
      <c r="G31" s="8">
        <f t="shared" si="3"/>
        <v>138.89338656000004</v>
      </c>
      <c r="H31" s="8">
        <v>70</v>
      </c>
      <c r="I31" s="10">
        <f t="shared" si="4"/>
        <v>140.15680000000003</v>
      </c>
      <c r="J31" s="8">
        <f t="shared" si="8"/>
        <v>1.2634134399999937</v>
      </c>
      <c r="K31" s="13">
        <v>2.5499999999999998E-2</v>
      </c>
      <c r="L31" s="8">
        <v>0.7</v>
      </c>
      <c r="M31" s="8">
        <f t="shared" si="6"/>
        <v>0.41320782501600006</v>
      </c>
      <c r="N31" s="8">
        <f t="shared" si="7"/>
        <v>0.85020561498399361</v>
      </c>
      <c r="O31" s="8" cm="1">
        <f t="array" ref="O31">_xlfn.IFS(J31&lt;=0,0,J31&lt;=M31,M31,J31&gt;=M31,J31)</f>
        <v>1.2634134399999937</v>
      </c>
      <c r="P31" s="8"/>
    </row>
    <row r="32" spans="1:16">
      <c r="A32" s="6">
        <v>45265</v>
      </c>
      <c r="B32" s="7">
        <v>1.8895699999999991</v>
      </c>
      <c r="C32" s="7">
        <f t="shared" si="2"/>
        <v>60.889600000000002</v>
      </c>
      <c r="D32" s="8">
        <f t="shared" si="9"/>
        <v>79.383140079489024</v>
      </c>
      <c r="E32" s="8">
        <v>150</v>
      </c>
      <c r="F32" s="12">
        <v>69.369</v>
      </c>
      <c r="G32" s="8">
        <f t="shared" si="3"/>
        <v>131.07758132999993</v>
      </c>
      <c r="H32" s="8">
        <v>70</v>
      </c>
      <c r="I32" s="10">
        <f t="shared" si="4"/>
        <v>132.26989999999995</v>
      </c>
      <c r="J32" s="8">
        <f t="shared" si="8"/>
        <v>1.1923186700000201</v>
      </c>
      <c r="K32" s="13">
        <v>2.5499999999999998E-2</v>
      </c>
      <c r="L32" s="8">
        <v>0.7</v>
      </c>
      <c r="M32" s="8">
        <f t="shared" si="6"/>
        <v>0.19497790222837488</v>
      </c>
      <c r="N32" s="8">
        <f t="shared" si="7"/>
        <v>0.99734076777164526</v>
      </c>
      <c r="O32" s="8" cm="1">
        <f t="array" ref="O32">_xlfn.IFS(J32&lt;=0,0,J32&lt;=M32,M32,J32&gt;=M32,J32)</f>
        <v>1.1923186700000201</v>
      </c>
      <c r="P32" s="8">
        <f>SUM(O20:O32)</f>
        <v>65.20274082932977</v>
      </c>
    </row>
    <row r="33" spans="1:16">
      <c r="A33" s="6">
        <v>45291</v>
      </c>
      <c r="B33" s="8"/>
      <c r="C33" s="7">
        <f>C32</f>
        <v>60.889600000000002</v>
      </c>
      <c r="D33" s="8"/>
      <c r="E33" s="8"/>
      <c r="F33" s="12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1:16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16">
      <c r="A35" s="14"/>
      <c r="B35" s="15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1:1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</row>
    <row r="39" spans="1:16">
      <c r="M39" s="17"/>
    </row>
  </sheetData>
  <conditionalFormatting sqref="A35">
    <cfRule type="containsText" dxfId="3" priority="2" operator="containsText" text="Kauf €">
      <formula>NOT(ISERROR(SEARCH("Kauf €",A35)))</formula>
    </cfRule>
    <cfRule type="containsText" dxfId="2" priority="3" operator="containsText" text="Divid.*">
      <formula>NOT(ISERROR(SEARCH("Divid.*",A35)))</formula>
    </cfRule>
    <cfRule type="expression" dxfId="1" priority="4">
      <formula>MOD(YEAR(#REF!),2)=1</formula>
    </cfRule>
  </conditionalFormatting>
  <conditionalFormatting sqref="A35">
    <cfRule type="expression" dxfId="0" priority="1">
      <formula>YEAR(#REF!)=YEAR(TODAY())</formula>
    </cfRule>
  </conditionalFormatting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A2351-FDCE-48D5-991C-03A4189EA0B7}">
  <dimension ref="A1"/>
  <sheetViews>
    <sheetView workbookViewId="0"/>
  </sheetViews>
  <sheetFormatPr baseColWidth="10" defaultRowHeight="12.7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89A3B-DB7B-4452-9500-CCB4F911E733}">
  <dimension ref="A1"/>
  <sheetViews>
    <sheetView workbookViewId="0"/>
  </sheetViews>
  <sheetFormatPr baseColWidth="10" defaultRowHeight="12.7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33385-6C08-46FE-9923-9F3963895238}">
  <dimension ref="A1"/>
  <sheetViews>
    <sheetView workbookViewId="0"/>
  </sheetViews>
  <sheetFormatPr baseColWidth="10" defaultRowHeight="12.7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0FC49-B621-4D55-A30E-DA27FC1D02C7}">
  <dimension ref="A1"/>
  <sheetViews>
    <sheetView workbookViewId="0"/>
  </sheetViews>
  <sheetFormatPr baseColWidth="10" defaultRowHeight="12.75"/>
  <sheetData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B1745-8284-4A45-B006-6E33C1FDC6A1}">
  <dimension ref="A1"/>
  <sheetViews>
    <sheetView workbookViewId="0"/>
  </sheetViews>
  <sheetFormatPr baseColWidth="10"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Tabelle1</vt:lpstr>
      <vt:lpstr>Tabelle2</vt:lpstr>
      <vt:lpstr>Tabelle3</vt:lpstr>
      <vt:lpstr>Tabelle4</vt:lpstr>
      <vt:lpstr>Tabelle5</vt:lpstr>
      <vt:lpstr>Tabelle6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Raquet</dc:creator>
  <cp:lastModifiedBy>Robert Raquet</cp:lastModifiedBy>
  <dcterms:created xsi:type="dcterms:W3CDTF">2023-12-15T10:19:02Z</dcterms:created>
  <dcterms:modified xsi:type="dcterms:W3CDTF">2023-12-15T10:19:56Z</dcterms:modified>
</cp:coreProperties>
</file>