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omasmeyer/Library/Mobile Documents/com~apple~CloudDocs/Haus &amp; Hof/Finanzen/"/>
    </mc:Choice>
  </mc:AlternateContent>
  <xr:revisionPtr revIDLastSave="0" documentId="13_ncr:1_{CF16CA7D-1178-F74A-B7C4-16C34B24B577}" xr6:coauthVersionLast="47" xr6:coauthVersionMax="47" xr10:uidLastSave="{00000000-0000-0000-0000-000000000000}"/>
  <bookViews>
    <workbookView xWindow="18980" yWindow="8860" windowWidth="44000" windowHeight="26640" activeTab="4" xr2:uid="{66159038-948C-AF44-BF10-5D9E350A324F}"/>
  </bookViews>
  <sheets>
    <sheet name="Aktiendepot" sheetId="2" r:id="rId1"/>
    <sheet name="Vermögensverwaltung" sheetId="3" r:id="rId2"/>
    <sheet name="Investmentfonds" sheetId="4" r:id="rId3"/>
    <sheet name="Dachfonds" sheetId="5" r:id="rId4"/>
    <sheet name="Indexfonds" sheetId="6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3" l="1"/>
  <c r="B8" i="6"/>
  <c r="C8" i="6"/>
  <c r="E37" i="5"/>
  <c r="F7" i="6"/>
  <c r="G4" i="6"/>
  <c r="I4" i="6" s="1"/>
  <c r="D7" i="5"/>
  <c r="F7" i="5" s="1"/>
  <c r="G4" i="5"/>
  <c r="I4" i="5" s="1"/>
  <c r="D7" i="4"/>
  <c r="F7" i="4" s="1"/>
  <c r="G4" i="4"/>
  <c r="I4" i="4" s="1"/>
  <c r="D7" i="3"/>
  <c r="F7" i="3" s="1"/>
  <c r="G4" i="3"/>
  <c r="I4" i="3" s="1"/>
  <c r="G4" i="2"/>
  <c r="I4" i="2" s="1"/>
  <c r="D7" i="2"/>
  <c r="F7" i="2" s="1"/>
  <c r="D8" i="6" l="1"/>
  <c r="E8" i="6" s="1"/>
  <c r="C8" i="5"/>
  <c r="B8" i="5"/>
  <c r="C8" i="4"/>
  <c r="B8" i="4"/>
  <c r="C8" i="3"/>
  <c r="B8" i="3"/>
  <c r="B8" i="2"/>
  <c r="C8" i="2"/>
  <c r="D8" i="2" l="1"/>
  <c r="F8" i="2" s="1"/>
  <c r="D8" i="5"/>
  <c r="F8" i="5" s="1"/>
  <c r="D8" i="4"/>
  <c r="E8" i="4" s="1"/>
  <c r="D8" i="3"/>
  <c r="E8" i="3" s="1"/>
  <c r="E8" i="2"/>
  <c r="B9" i="5" l="1"/>
  <c r="C9" i="5"/>
  <c r="F8" i="4"/>
  <c r="B9" i="2"/>
  <c r="C9" i="2"/>
  <c r="F8" i="3"/>
  <c r="F8" i="6"/>
  <c r="D9" i="5" l="1"/>
  <c r="F9" i="5"/>
  <c r="B9" i="4"/>
  <c r="C9" i="4"/>
  <c r="D9" i="2"/>
  <c r="E9" i="2" s="1"/>
  <c r="F9" i="2" s="1"/>
  <c r="B9" i="3"/>
  <c r="C9" i="3"/>
  <c r="B9" i="6"/>
  <c r="C9" i="6"/>
  <c r="C10" i="5" l="1"/>
  <c r="B10" i="5"/>
  <c r="D9" i="4"/>
  <c r="E9" i="4" s="1"/>
  <c r="F9" i="4" s="1"/>
  <c r="B10" i="2"/>
  <c r="C10" i="2"/>
  <c r="D9" i="3"/>
  <c r="E9" i="3"/>
  <c r="F9" i="3" s="1"/>
  <c r="D9" i="6"/>
  <c r="D10" i="5" l="1"/>
  <c r="F10" i="5"/>
  <c r="C10" i="4"/>
  <c r="B10" i="4"/>
  <c r="D10" i="4" s="1"/>
  <c r="D10" i="2"/>
  <c r="E10" i="2" s="1"/>
  <c r="F10" i="2" s="1"/>
  <c r="B10" i="3"/>
  <c r="C10" i="3"/>
  <c r="E9" i="6"/>
  <c r="F9" i="6" s="1"/>
  <c r="C11" i="5" l="1"/>
  <c r="B11" i="5"/>
  <c r="D11" i="5" s="1"/>
  <c r="F11" i="5" s="1"/>
  <c r="E10" i="4"/>
  <c r="F10" i="4" s="1"/>
  <c r="C11" i="2"/>
  <c r="B11" i="2"/>
  <c r="D10" i="3"/>
  <c r="E10" i="3" s="1"/>
  <c r="F10" i="3"/>
  <c r="C10" i="6"/>
  <c r="B10" i="6"/>
  <c r="B12" i="5" l="1"/>
  <c r="C12" i="5"/>
  <c r="B11" i="4"/>
  <c r="C11" i="4"/>
  <c r="D11" i="2"/>
  <c r="E11" i="2" s="1"/>
  <c r="F11" i="2"/>
  <c r="C11" i="3"/>
  <c r="B11" i="3"/>
  <c r="D11" i="3" s="1"/>
  <c r="D10" i="6"/>
  <c r="E10" i="6" s="1"/>
  <c r="F10" i="6" l="1"/>
  <c r="C11" i="6" s="1"/>
  <c r="D12" i="5"/>
  <c r="F12" i="5"/>
  <c r="D11" i="4"/>
  <c r="E11" i="4" s="1"/>
  <c r="F11" i="4" s="1"/>
  <c r="B12" i="2"/>
  <c r="C12" i="2"/>
  <c r="E11" i="3"/>
  <c r="F11" i="3" s="1"/>
  <c r="B12" i="3" s="1"/>
  <c r="B11" i="6" l="1"/>
  <c r="D11" i="6" s="1"/>
  <c r="E11" i="6" s="1"/>
  <c r="B13" i="5"/>
  <c r="C13" i="5"/>
  <c r="B12" i="4"/>
  <c r="C12" i="4"/>
  <c r="D12" i="2"/>
  <c r="C12" i="3"/>
  <c r="D12" i="3"/>
  <c r="E12" i="3" s="1"/>
  <c r="F11" i="6" l="1"/>
  <c r="C12" i="6" s="1"/>
  <c r="D13" i="5"/>
  <c r="F13" i="5" s="1"/>
  <c r="D12" i="4"/>
  <c r="E12" i="4" s="1"/>
  <c r="F12" i="4"/>
  <c r="E12" i="2"/>
  <c r="F12" i="2"/>
  <c r="F12" i="3"/>
  <c r="B12" i="6" l="1"/>
  <c r="B14" i="5"/>
  <c r="C14" i="5"/>
  <c r="B13" i="4"/>
  <c r="C13" i="4"/>
  <c r="B13" i="2"/>
  <c r="C13" i="2"/>
  <c r="C13" i="3"/>
  <c r="B13" i="3"/>
  <c r="D12" i="6"/>
  <c r="E12" i="6" s="1"/>
  <c r="F12" i="6" l="1"/>
  <c r="B13" i="6" s="1"/>
  <c r="D14" i="5"/>
  <c r="F14" i="5" s="1"/>
  <c r="D13" i="4"/>
  <c r="E13" i="4" s="1"/>
  <c r="D13" i="2"/>
  <c r="E13" i="2" s="1"/>
  <c r="F13" i="2" s="1"/>
  <c r="D13" i="3"/>
  <c r="E13" i="3" s="1"/>
  <c r="C13" i="6" l="1"/>
  <c r="B15" i="5"/>
  <c r="C15" i="5"/>
  <c r="F13" i="4"/>
  <c r="C14" i="2"/>
  <c r="B14" i="2"/>
  <c r="D14" i="2" s="1"/>
  <c r="E14" i="2"/>
  <c r="F14" i="2" s="1"/>
  <c r="F13" i="3"/>
  <c r="D13" i="6"/>
  <c r="D15" i="5" l="1"/>
  <c r="F15" i="5"/>
  <c r="B14" i="4"/>
  <c r="C14" i="4"/>
  <c r="B15" i="2"/>
  <c r="C15" i="2"/>
  <c r="B14" i="3"/>
  <c r="C14" i="3"/>
  <c r="E13" i="6"/>
  <c r="F13" i="6" l="1"/>
  <c r="B14" i="6" s="1"/>
  <c r="C16" i="5"/>
  <c r="B16" i="5"/>
  <c r="D14" i="4"/>
  <c r="E14" i="4" s="1"/>
  <c r="D15" i="2"/>
  <c r="E15" i="2" s="1"/>
  <c r="D14" i="3"/>
  <c r="E14" i="3" s="1"/>
  <c r="C14" i="6" l="1"/>
  <c r="D14" i="6" s="1"/>
  <c r="D16" i="5"/>
  <c r="F16" i="5" s="1"/>
  <c r="F14" i="4"/>
  <c r="F15" i="2"/>
  <c r="F14" i="3"/>
  <c r="C17" i="5" l="1"/>
  <c r="B17" i="5"/>
  <c r="D17" i="5" s="1"/>
  <c r="F17" i="5" s="1"/>
  <c r="C18" i="5"/>
  <c r="B18" i="5"/>
  <c r="B15" i="4"/>
  <c r="C15" i="4"/>
  <c r="B16" i="2"/>
  <c r="C16" i="2"/>
  <c r="B15" i="3"/>
  <c r="C15" i="3"/>
  <c r="E14" i="6"/>
  <c r="F14" i="6" l="1"/>
  <c r="B15" i="6" s="1"/>
  <c r="D18" i="5"/>
  <c r="F18" i="5" s="1"/>
  <c r="D15" i="4"/>
  <c r="D16" i="2"/>
  <c r="E16" i="2" s="1"/>
  <c r="F16" i="2" s="1"/>
  <c r="D15" i="3"/>
  <c r="E15" i="3" s="1"/>
  <c r="C15" i="6" l="1"/>
  <c r="D15" i="6" s="1"/>
  <c r="B19" i="5"/>
  <c r="C19" i="5"/>
  <c r="E15" i="4"/>
  <c r="B17" i="2"/>
  <c r="C17" i="2"/>
  <c r="F15" i="3"/>
  <c r="D19" i="5" l="1"/>
  <c r="F15" i="4"/>
  <c r="D17" i="2"/>
  <c r="E17" i="2" s="1"/>
  <c r="F17" i="2" s="1"/>
  <c r="B16" i="3"/>
  <c r="C16" i="3"/>
  <c r="E15" i="6"/>
  <c r="F15" i="6" l="1"/>
  <c r="F19" i="5"/>
  <c r="B16" i="4"/>
  <c r="C16" i="4"/>
  <c r="B18" i="2"/>
  <c r="C18" i="2"/>
  <c r="D16" i="3"/>
  <c r="E16" i="3" s="1"/>
  <c r="F16" i="3" s="1"/>
  <c r="C16" i="6"/>
  <c r="B16" i="6"/>
  <c r="C20" i="5" l="1"/>
  <c r="B20" i="5"/>
  <c r="D16" i="4"/>
  <c r="E16" i="4" s="1"/>
  <c r="D18" i="2"/>
  <c r="E18" i="2" s="1"/>
  <c r="F18" i="2" s="1"/>
  <c r="C17" i="3"/>
  <c r="B17" i="3"/>
  <c r="D16" i="6"/>
  <c r="E16" i="6" s="1"/>
  <c r="F16" i="6" l="1"/>
  <c r="C17" i="6" s="1"/>
  <c r="D20" i="5"/>
  <c r="F20" i="5" s="1"/>
  <c r="F16" i="4"/>
  <c r="B19" i="2"/>
  <c r="C19" i="2"/>
  <c r="D17" i="3"/>
  <c r="B17" i="6" l="1"/>
  <c r="D17" i="6" s="1"/>
  <c r="E17" i="6" s="1"/>
  <c r="B21" i="5"/>
  <c r="C21" i="5"/>
  <c r="B17" i="4"/>
  <c r="C17" i="4"/>
  <c r="D19" i="2"/>
  <c r="E19" i="2" s="1"/>
  <c r="E17" i="3"/>
  <c r="F17" i="3" s="1"/>
  <c r="F17" i="6" l="1"/>
  <c r="C18" i="6" s="1"/>
  <c r="D21" i="5"/>
  <c r="F21" i="5"/>
  <c r="D17" i="4"/>
  <c r="E17" i="4" s="1"/>
  <c r="F19" i="2"/>
  <c r="B18" i="3"/>
  <c r="C18" i="3"/>
  <c r="B18" i="6" l="1"/>
  <c r="C22" i="5"/>
  <c r="B22" i="5"/>
  <c r="F17" i="4"/>
  <c r="B20" i="2"/>
  <c r="C20" i="2"/>
  <c r="D18" i="3"/>
  <c r="E18" i="3" s="1"/>
  <c r="D18" i="6"/>
  <c r="E18" i="6" s="1"/>
  <c r="F18" i="6" l="1"/>
  <c r="B19" i="6" s="1"/>
  <c r="D22" i="5"/>
  <c r="F22" i="5" s="1"/>
  <c r="C18" i="4"/>
  <c r="B18" i="4"/>
  <c r="D20" i="2"/>
  <c r="F18" i="3"/>
  <c r="C19" i="6" l="1"/>
  <c r="D19" i="6" s="1"/>
  <c r="B23" i="5"/>
  <c r="C23" i="5"/>
  <c r="D18" i="4"/>
  <c r="E18" i="4"/>
  <c r="E20" i="2"/>
  <c r="F20" i="2" s="1"/>
  <c r="B19" i="3"/>
  <c r="C19" i="3"/>
  <c r="D23" i="5" l="1"/>
  <c r="F18" i="4"/>
  <c r="B21" i="2"/>
  <c r="C21" i="2"/>
  <c r="D19" i="3"/>
  <c r="E19" i="3" s="1"/>
  <c r="E19" i="6"/>
  <c r="F19" i="6" l="1"/>
  <c r="C20" i="6" s="1"/>
  <c r="F23" i="5"/>
  <c r="B19" i="4"/>
  <c r="C19" i="4"/>
  <c r="D21" i="2"/>
  <c r="E21" i="2" s="1"/>
  <c r="F19" i="3"/>
  <c r="B20" i="6" l="1"/>
  <c r="D20" i="6" s="1"/>
  <c r="E20" i="6" s="1"/>
  <c r="B24" i="5"/>
  <c r="C24" i="5"/>
  <c r="D19" i="4"/>
  <c r="F21" i="2"/>
  <c r="B20" i="3"/>
  <c r="C20" i="3"/>
  <c r="F20" i="6" l="1"/>
  <c r="C21" i="6" s="1"/>
  <c r="D24" i="5"/>
  <c r="F24" i="5" s="1"/>
  <c r="E19" i="4"/>
  <c r="F19" i="4" s="1"/>
  <c r="B22" i="2"/>
  <c r="C22" i="2"/>
  <c r="D20" i="3"/>
  <c r="E20" i="3" s="1"/>
  <c r="F20" i="3" s="1"/>
  <c r="B21" i="6" l="1"/>
  <c r="D21" i="6" s="1"/>
  <c r="E21" i="6" s="1"/>
  <c r="B25" i="5"/>
  <c r="C25" i="5"/>
  <c r="B20" i="4"/>
  <c r="C20" i="4"/>
  <c r="D22" i="2"/>
  <c r="E22" i="2" s="1"/>
  <c r="C21" i="3"/>
  <c r="B21" i="3"/>
  <c r="F21" i="6" l="1"/>
  <c r="C22" i="6" s="1"/>
  <c r="D25" i="5"/>
  <c r="F25" i="5" s="1"/>
  <c r="D20" i="4"/>
  <c r="F22" i="2"/>
  <c r="D21" i="3"/>
  <c r="E21" i="3"/>
  <c r="B22" i="6" l="1"/>
  <c r="D22" i="6" s="1"/>
  <c r="E22" i="6" s="1"/>
  <c r="B26" i="5"/>
  <c r="C26" i="5"/>
  <c r="E20" i="4"/>
  <c r="F20" i="4" s="1"/>
  <c r="B23" i="2"/>
  <c r="C23" i="2"/>
  <c r="F21" i="3"/>
  <c r="B22" i="3"/>
  <c r="C22" i="3"/>
  <c r="F22" i="6" l="1"/>
  <c r="D26" i="5"/>
  <c r="B21" i="4"/>
  <c r="C21" i="4"/>
  <c r="D23" i="2"/>
  <c r="E23" i="2" s="1"/>
  <c r="F23" i="2" s="1"/>
  <c r="D22" i="3"/>
  <c r="E22" i="3" s="1"/>
  <c r="F22" i="3" s="1"/>
  <c r="C23" i="6"/>
  <c r="B23" i="6"/>
  <c r="F26" i="5" l="1"/>
  <c r="D21" i="4"/>
  <c r="B24" i="2"/>
  <c r="C24" i="2"/>
  <c r="B23" i="3"/>
  <c r="C23" i="3"/>
  <c r="D23" i="6"/>
  <c r="E23" i="6" s="1"/>
  <c r="F23" i="6" l="1"/>
  <c r="C24" i="6" s="1"/>
  <c r="C27" i="5"/>
  <c r="B27" i="5"/>
  <c r="E21" i="4"/>
  <c r="D24" i="2"/>
  <c r="D23" i="3"/>
  <c r="E23" i="3" s="1"/>
  <c r="B24" i="6" l="1"/>
  <c r="D24" i="6" s="1"/>
  <c r="E24" i="6" s="1"/>
  <c r="D27" i="5"/>
  <c r="F27" i="5"/>
  <c r="F21" i="4"/>
  <c r="E24" i="2"/>
  <c r="F23" i="3"/>
  <c r="F24" i="6" l="1"/>
  <c r="C25" i="6" s="1"/>
  <c r="C28" i="5"/>
  <c r="B28" i="5"/>
  <c r="C22" i="4"/>
  <c r="B22" i="4"/>
  <c r="F24" i="2"/>
  <c r="B24" i="3"/>
  <c r="C24" i="3"/>
  <c r="B25" i="6" l="1"/>
  <c r="D25" i="6" s="1"/>
  <c r="E25" i="6" s="1"/>
  <c r="D28" i="5"/>
  <c r="F28" i="5" s="1"/>
  <c r="D22" i="4"/>
  <c r="B25" i="2"/>
  <c r="C25" i="2"/>
  <c r="D24" i="3"/>
  <c r="E24" i="3" s="1"/>
  <c r="F24" i="3" s="1"/>
  <c r="F25" i="6" l="1"/>
  <c r="C26" i="6" s="1"/>
  <c r="B29" i="5"/>
  <c r="C29" i="5"/>
  <c r="E22" i="4"/>
  <c r="D25" i="2"/>
  <c r="E25" i="2" s="1"/>
  <c r="C25" i="3"/>
  <c r="B25" i="3"/>
  <c r="B26" i="6" l="1"/>
  <c r="D26" i="6" s="1"/>
  <c r="E26" i="6" s="1"/>
  <c r="D29" i="5"/>
  <c r="F22" i="4"/>
  <c r="F25" i="2"/>
  <c r="D25" i="3"/>
  <c r="E25" i="3"/>
  <c r="F26" i="6" l="1"/>
  <c r="B27" i="6" s="1"/>
  <c r="F29" i="5"/>
  <c r="B30" i="5"/>
  <c r="C30" i="5"/>
  <c r="B23" i="4"/>
  <c r="C23" i="4"/>
  <c r="B26" i="2"/>
  <c r="C26" i="2"/>
  <c r="F25" i="3"/>
  <c r="B26" i="3"/>
  <c r="C26" i="3"/>
  <c r="C27" i="6" l="1"/>
  <c r="D27" i="6" s="1"/>
  <c r="E27" i="6" s="1"/>
  <c r="D30" i="5"/>
  <c r="D23" i="4"/>
  <c r="E23" i="4" s="1"/>
  <c r="F23" i="4" s="1"/>
  <c r="D26" i="2"/>
  <c r="D26" i="3"/>
  <c r="E26" i="3" s="1"/>
  <c r="F26" i="3" s="1"/>
  <c r="F27" i="6" l="1"/>
  <c r="B28" i="6" s="1"/>
  <c r="F30" i="5"/>
  <c r="B24" i="4"/>
  <c r="C24" i="4"/>
  <c r="E26" i="2"/>
  <c r="F26" i="2" s="1"/>
  <c r="B27" i="3"/>
  <c r="C27" i="3"/>
  <c r="C28" i="6" l="1"/>
  <c r="D28" i="6" s="1"/>
  <c r="E28" i="6" s="1"/>
  <c r="B31" i="5"/>
  <c r="C31" i="5"/>
  <c r="D24" i="4"/>
  <c r="E24" i="4" s="1"/>
  <c r="B27" i="2"/>
  <c r="C27" i="2"/>
  <c r="D27" i="3"/>
  <c r="E27" i="3" s="1"/>
  <c r="F28" i="6" l="1"/>
  <c r="C29" i="6" s="1"/>
  <c r="D31" i="5"/>
  <c r="F24" i="4"/>
  <c r="D27" i="2"/>
  <c r="E27" i="2" s="1"/>
  <c r="F27" i="3"/>
  <c r="B29" i="6" l="1"/>
  <c r="D29" i="6" s="1"/>
  <c r="E29" i="6" s="1"/>
  <c r="F31" i="5"/>
  <c r="B25" i="4"/>
  <c r="C25" i="4"/>
  <c r="F27" i="2"/>
  <c r="B28" i="3"/>
  <c r="C28" i="3"/>
  <c r="F29" i="6" l="1"/>
  <c r="C30" i="6" s="1"/>
  <c r="B32" i="5"/>
  <c r="C32" i="5"/>
  <c r="D25" i="4"/>
  <c r="C28" i="2"/>
  <c r="B28" i="2"/>
  <c r="D28" i="3"/>
  <c r="E28" i="3" s="1"/>
  <c r="B30" i="6" l="1"/>
  <c r="D30" i="6" s="1"/>
  <c r="D32" i="5"/>
  <c r="E25" i="4"/>
  <c r="D28" i="2"/>
  <c r="E28" i="2"/>
  <c r="F28" i="2" s="1"/>
  <c r="F28" i="3"/>
  <c r="E30" i="6" l="1"/>
  <c r="F30" i="6" s="1"/>
  <c r="F32" i="5"/>
  <c r="F25" i="4"/>
  <c r="B29" i="2"/>
  <c r="C29" i="2"/>
  <c r="B29" i="3"/>
  <c r="C29" i="3"/>
  <c r="C31" i="6" l="1"/>
  <c r="B31" i="6"/>
  <c r="B33" i="5"/>
  <c r="C33" i="5"/>
  <c r="C26" i="4"/>
  <c r="B26" i="4"/>
  <c r="D29" i="2"/>
  <c r="E29" i="2" s="1"/>
  <c r="D29" i="3"/>
  <c r="E29" i="3" s="1"/>
  <c r="D31" i="6" l="1"/>
  <c r="E31" i="6" s="1"/>
  <c r="D33" i="5"/>
  <c r="D26" i="4"/>
  <c r="E26" i="4"/>
  <c r="F26" i="4" s="1"/>
  <c r="F29" i="2"/>
  <c r="F29" i="3"/>
  <c r="F31" i="6" l="1"/>
  <c r="C32" i="6" s="1"/>
  <c r="F33" i="5"/>
  <c r="B27" i="4"/>
  <c r="C27" i="4"/>
  <c r="B30" i="2"/>
  <c r="C30" i="2"/>
  <c r="B30" i="3"/>
  <c r="C30" i="3"/>
  <c r="B32" i="6" l="1"/>
  <c r="D32" i="6" s="1"/>
  <c r="E32" i="6" s="1"/>
  <c r="B34" i="5"/>
  <c r="C34" i="5"/>
  <c r="D27" i="4"/>
  <c r="E27" i="4" s="1"/>
  <c r="F27" i="4" s="1"/>
  <c r="D30" i="2"/>
  <c r="D30" i="3"/>
  <c r="F32" i="6" l="1"/>
  <c r="C33" i="6" s="1"/>
  <c r="D34" i="5"/>
  <c r="F34" i="5" s="1"/>
  <c r="B28" i="4"/>
  <c r="C28" i="4"/>
  <c r="E30" i="2"/>
  <c r="F30" i="2"/>
  <c r="E30" i="3"/>
  <c r="F30" i="3" s="1"/>
  <c r="B33" i="6" l="1"/>
  <c r="D33" i="6" s="1"/>
  <c r="E33" i="6" s="1"/>
  <c r="B35" i="5"/>
  <c r="C35" i="5"/>
  <c r="D28" i="4"/>
  <c r="E28" i="4" s="1"/>
  <c r="B31" i="2"/>
  <c r="C31" i="2"/>
  <c r="B31" i="3"/>
  <c r="C31" i="3"/>
  <c r="F33" i="6" l="1"/>
  <c r="D35" i="5"/>
  <c r="F35" i="5"/>
  <c r="F28" i="4"/>
  <c r="D31" i="2"/>
  <c r="E31" i="2" s="1"/>
  <c r="F31" i="2" s="1"/>
  <c r="D31" i="3"/>
  <c r="E31" i="3" s="1"/>
  <c r="C34" i="6" l="1"/>
  <c r="B34" i="6"/>
  <c r="B36" i="5"/>
  <c r="C36" i="5"/>
  <c r="B29" i="4"/>
  <c r="C29" i="4"/>
  <c r="C32" i="2"/>
  <c r="B32" i="2"/>
  <c r="F31" i="3"/>
  <c r="D34" i="6" l="1"/>
  <c r="E34" i="6" s="1"/>
  <c r="D36" i="5"/>
  <c r="D29" i="4"/>
  <c r="E29" i="4" s="1"/>
  <c r="D32" i="2"/>
  <c r="E32" i="2"/>
  <c r="B32" i="3"/>
  <c r="C32" i="3"/>
  <c r="F34" i="6" l="1"/>
  <c r="B35" i="6" s="1"/>
  <c r="F36" i="5"/>
  <c r="F29" i="4"/>
  <c r="F32" i="2"/>
  <c r="B33" i="2" s="1"/>
  <c r="C33" i="2"/>
  <c r="D32" i="3"/>
  <c r="E32" i="3" s="1"/>
  <c r="F32" i="3" s="1"/>
  <c r="C35" i="6" l="1"/>
  <c r="C30" i="4"/>
  <c r="B30" i="4"/>
  <c r="D33" i="2"/>
  <c r="E33" i="2" s="1"/>
  <c r="F33" i="2" s="1"/>
  <c r="C33" i="3"/>
  <c r="B33" i="3"/>
  <c r="C37" i="5"/>
  <c r="B37" i="5"/>
  <c r="D35" i="6" l="1"/>
  <c r="E35" i="6" s="1"/>
  <c r="D30" i="4"/>
  <c r="E30" i="4"/>
  <c r="B34" i="2"/>
  <c r="C34" i="2"/>
  <c r="D33" i="3"/>
  <c r="E33" i="3"/>
  <c r="D37" i="5"/>
  <c r="F35" i="6" l="1"/>
  <c r="C36" i="6"/>
  <c r="B36" i="6"/>
  <c r="D36" i="6" s="1"/>
  <c r="E36" i="6" s="1"/>
  <c r="F30" i="4"/>
  <c r="B31" i="4" s="1"/>
  <c r="D34" i="2"/>
  <c r="E34" i="2" s="1"/>
  <c r="F34" i="2" s="1"/>
  <c r="F33" i="3"/>
  <c r="B34" i="3"/>
  <c r="C34" i="3"/>
  <c r="F36" i="6" l="1"/>
  <c r="B37" i="6" s="1"/>
  <c r="F37" i="5"/>
  <c r="F39" i="5" s="1"/>
  <c r="F42" i="5" s="1"/>
  <c r="C31" i="4"/>
  <c r="D31" i="4"/>
  <c r="E31" i="4" s="1"/>
  <c r="B35" i="2"/>
  <c r="C35" i="2"/>
  <c r="D34" i="3"/>
  <c r="C37" i="6" l="1"/>
  <c r="D37" i="6" s="1"/>
  <c r="E37" i="6" s="1"/>
  <c r="F37" i="6" s="1"/>
  <c r="F39" i="6" s="1"/>
  <c r="F42" i="6" s="1"/>
  <c r="F31" i="4"/>
  <c r="D35" i="2"/>
  <c r="E35" i="2" s="1"/>
  <c r="F35" i="2" s="1"/>
  <c r="E34" i="3"/>
  <c r="F34" i="3" s="1"/>
  <c r="C32" i="4" l="1"/>
  <c r="B32" i="4"/>
  <c r="C36" i="2"/>
  <c r="B36" i="2"/>
  <c r="B35" i="3"/>
  <c r="C35" i="3"/>
  <c r="D32" i="4" l="1"/>
  <c r="D36" i="2"/>
  <c r="E36" i="2"/>
  <c r="F36" i="2" s="1"/>
  <c r="D35" i="3"/>
  <c r="E35" i="3" s="1"/>
  <c r="E32" i="4" l="1"/>
  <c r="F32" i="4" s="1"/>
  <c r="F35" i="3"/>
  <c r="B33" i="4" l="1"/>
  <c r="C33" i="4"/>
  <c r="B36" i="3"/>
  <c r="C36" i="3"/>
  <c r="D33" i="4" l="1"/>
  <c r="D36" i="3"/>
  <c r="E36" i="3" s="1"/>
  <c r="F36" i="3" s="1"/>
  <c r="B37" i="2"/>
  <c r="C37" i="2"/>
  <c r="E33" i="4" l="1"/>
  <c r="C37" i="3"/>
  <c r="B37" i="3"/>
  <c r="D37" i="2"/>
  <c r="F33" i="4" l="1"/>
  <c r="E37" i="2"/>
  <c r="D37" i="3"/>
  <c r="F37" i="3"/>
  <c r="B34" i="4" l="1"/>
  <c r="C34" i="4"/>
  <c r="F37" i="2"/>
  <c r="F39" i="2" s="1"/>
  <c r="F42" i="2" s="1"/>
  <c r="F39" i="3"/>
  <c r="F42" i="3" s="1"/>
  <c r="D34" i="4" l="1"/>
  <c r="E34" i="4" s="1"/>
  <c r="F34" i="4" l="1"/>
  <c r="B35" i="4" l="1"/>
  <c r="C35" i="4"/>
  <c r="D35" i="4" l="1"/>
  <c r="E35" i="4" s="1"/>
  <c r="F35" i="4" s="1"/>
  <c r="B36" i="4" l="1"/>
  <c r="C36" i="4"/>
  <c r="D36" i="4" l="1"/>
  <c r="E36" i="4" l="1"/>
  <c r="F36" i="4" s="1"/>
  <c r="B37" i="4" l="1"/>
  <c r="C37" i="4"/>
  <c r="D37" i="4" l="1"/>
  <c r="E37" i="4" s="1"/>
  <c r="F37" i="4"/>
  <c r="F39" i="4"/>
  <c r="F4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Meyer</author>
  </authors>
  <commentList>
    <comment ref="G3" authorId="0" shapeId="0" xr:uid="{EC2BC886-4E8B-3B46-9671-66AB346F492D}">
      <text>
        <r>
          <rPr>
            <b/>
            <sz val="10"/>
            <color rgb="FF000000"/>
            <rFont val="Tahoma"/>
            <family val="2"/>
          </rPr>
          <t>Thomas Meyer: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Wegen Kirchensteuer: Die Abgeltungssteuer wird um 25% der auf die Kapitalerträge entfallenen Kirchensteuer gemindert. (Kirchensteuer ist eine absetzbare Sonderausgabe.)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Meyer</author>
  </authors>
  <commentList>
    <comment ref="G3" authorId="0" shapeId="0" xr:uid="{4FB88579-D395-5F49-9881-04BA9A464D0A}">
      <text>
        <r>
          <rPr>
            <b/>
            <sz val="10"/>
            <color rgb="FF000000"/>
            <rFont val="Tahoma"/>
            <family val="2"/>
          </rPr>
          <t>Thomas Meyer: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Wegen Kirchensteuer: Die Abgeltungssteuer wird um 25% der auf die Kapitalerträge entfallenen Kirchensteuer gemindert. (Kirchensteuer ist eine absetzbare Sonderausgabe.)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Meyer</author>
  </authors>
  <commentList>
    <comment ref="G3" authorId="0" shapeId="0" xr:uid="{789E830E-404C-3644-BFCE-887CFA734A87}">
      <text>
        <r>
          <rPr>
            <b/>
            <sz val="10"/>
            <color rgb="FF000000"/>
            <rFont val="Tahoma"/>
            <family val="2"/>
          </rPr>
          <t>Thomas Meyer: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Wegen Kirchensteuer: Die Abgeltungssteuer wird um 25% der auf die Kapitalerträge entfallenen Kirchensteuer gemindert. (Kirchensteuer ist eine absetzbare Sonderausgabe.)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Meyer</author>
  </authors>
  <commentList>
    <comment ref="G3" authorId="0" shapeId="0" xr:uid="{3AF8183C-6EE7-BA40-95F9-6243108ADC92}">
      <text>
        <r>
          <rPr>
            <b/>
            <sz val="10"/>
            <color rgb="FF000000"/>
            <rFont val="Tahoma"/>
            <family val="2"/>
          </rPr>
          <t>Thomas Meyer: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Wegen Kirchensteuer: Die Abgeltungssteuer wird um 25% der auf die Kapitalerträge entfallenen Kirchensteuer gemindert. (Kirchensteuer ist eine absetzbare Sonderausgabe.)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Meyer</author>
  </authors>
  <commentList>
    <comment ref="G3" authorId="0" shapeId="0" xr:uid="{BA7EE3CC-1FAA-944D-82B6-EC0997BEC1F6}">
      <text>
        <r>
          <rPr>
            <b/>
            <sz val="10"/>
            <color rgb="FF000000"/>
            <rFont val="Tahoma"/>
            <family val="2"/>
          </rPr>
          <t>Thomas Meyer: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Wegen Kirchensteuer: Die Abgeltungssteuer wird um 25% der auf die Kapitalerträge entfallenen Kirchensteuer gemindert. (Kirchensteuer ist eine absetzbare Sonderausgabe.)</t>
        </r>
      </text>
    </comment>
  </commentList>
</comments>
</file>

<file path=xl/sharedStrings.xml><?xml version="1.0" encoding="utf-8"?>
<sst xmlns="http://schemas.openxmlformats.org/spreadsheetml/2006/main" count="95" uniqueCount="19">
  <si>
    <t>Rendite nach Infl.</t>
  </si>
  <si>
    <t>Jährliche Inlfation</t>
  </si>
  <si>
    <t>Rendite pro Jahr</t>
  </si>
  <si>
    <t>Kontostand</t>
  </si>
  <si>
    <t>Steuer</t>
  </si>
  <si>
    <t>Gebühr</t>
  </si>
  <si>
    <t>Ausschüttung</t>
  </si>
  <si>
    <t>Grundlage</t>
  </si>
  <si>
    <t>Jahr</t>
  </si>
  <si>
    <t>Abgeltungssteuer</t>
  </si>
  <si>
    <t>Solidaritäts-zuschlag</t>
  </si>
  <si>
    <t>Verminderte Kapi-talertragssteuer</t>
  </si>
  <si>
    <t>Kaufgebühr</t>
  </si>
  <si>
    <t>Quelle: Wer seine Enkel liebt, kauft Indexfonds (Volker Loomann, FAZ.NET vom 29.11.2023, im Volltext auch in Notizen)</t>
  </si>
  <si>
    <t>Jährliche Ausschüttung</t>
  </si>
  <si>
    <t>Jährlicher Kursgewinn</t>
  </si>
  <si>
    <t>Jährliche Depotgebühr</t>
  </si>
  <si>
    <t>Kapitalertrags-steuersatz</t>
  </si>
  <si>
    <t>Kirchensteuersatz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</si>
</sst>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0.0%"/>
    <numFmt numFmtId="166" formatCode="0.000%"/>
  </numFmts>
  <fonts count="8" x14ac:knownFonts="1">
    <font>
      <sz val="12"/>
      <color theme="1"/>
      <name val="Aptos Narrow"/>
      <family val="2"/>
      <scheme val="minor"/>
    </font>
    <font>
      <b/>
      <sz val="12"/>
      <color theme="4" tint="0.39997558519241921"/>
      <name val="Aptos Narrow"/>
      <scheme val="minor"/>
    </font>
    <font>
      <sz val="12"/>
      <color theme="4"/>
      <name val="Aptos Narrow"/>
      <family val="2"/>
      <scheme val="minor"/>
    </font>
    <font>
      <sz val="12"/>
      <color theme="4" tint="0.39997558519241921"/>
      <name val="Aptos Narrow"/>
      <family val="2"/>
      <scheme val="minor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164" fontId="0" fillId="2" borderId="0" xfId="0" applyNumberFormat="1" applyFill="1"/>
    <xf numFmtId="164" fontId="0" fillId="4" borderId="1" xfId="0" applyNumberFormat="1" applyFill="1" applyBorder="1"/>
    <xf numFmtId="165" fontId="0" fillId="2" borderId="1" xfId="0" applyNumberFormat="1" applyFill="1" applyBorder="1"/>
    <xf numFmtId="164" fontId="1" fillId="3" borderId="1" xfId="0" applyNumberFormat="1" applyFont="1" applyFill="1" applyBorder="1"/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4" fillId="4" borderId="1" xfId="0" applyNumberFormat="1" applyFont="1" applyFill="1" applyBorder="1"/>
    <xf numFmtId="0" fontId="4" fillId="4" borderId="1" xfId="0" applyFont="1" applyFill="1" applyBorder="1"/>
    <xf numFmtId="166" fontId="2" fillId="2" borderId="1" xfId="0" applyNumberFormat="1" applyFont="1" applyFill="1" applyBorder="1"/>
    <xf numFmtId="0" fontId="0" fillId="2" borderId="0" xfId="0" applyFill="1" applyAlignment="1">
      <alignment wrapText="1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0" fontId="5" fillId="2" borderId="0" xfId="1" applyFill="1"/>
    <xf numFmtId="165" fontId="1" fillId="3" borderId="1" xfId="0" applyNumberFormat="1" applyFont="1" applyFill="1" applyBorder="1"/>
    <xf numFmtId="164" fontId="2" fillId="5" borderId="1" xfId="0" applyNumberFormat="1" applyFont="1" applyFill="1" applyBorder="1"/>
    <xf numFmtId="164" fontId="3" fillId="5" borderId="1" xfId="0" applyNumberFormat="1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203201</xdr:colOff>
      <xdr:row>6</xdr:row>
      <xdr:rowOff>177800</xdr:rowOff>
    </xdr:from>
    <xdr:to>
      <xdr:col>17</xdr:col>
      <xdr:colOff>93133</xdr:colOff>
      <xdr:row>36</xdr:row>
      <xdr:rowOff>13915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9D9AD45-5D92-0747-A876-958627B9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1" y="1625600"/>
          <a:ext cx="10540999" cy="593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237065</xdr:colOff>
      <xdr:row>7</xdr:row>
      <xdr:rowOff>1</xdr:rowOff>
    </xdr:from>
    <xdr:to>
      <xdr:col>17</xdr:col>
      <xdr:colOff>8467</xdr:colOff>
      <xdr:row>35</xdr:row>
      <xdr:rowOff>175812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81A7BFD-E329-2F4D-A9B8-8615E8AF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465" y="1651001"/>
          <a:ext cx="10422469" cy="58654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279397</xdr:colOff>
      <xdr:row>6</xdr:row>
      <xdr:rowOff>177802</xdr:rowOff>
    </xdr:from>
    <xdr:to>
      <xdr:col>17</xdr:col>
      <xdr:colOff>129555</xdr:colOff>
      <xdr:row>35</xdr:row>
      <xdr:rowOff>194734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E96F473-5D29-21DA-F4A1-09D6AB006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797" y="1625602"/>
          <a:ext cx="10501225" cy="5909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67733</xdr:colOff>
      <xdr:row>6</xdr:row>
      <xdr:rowOff>186266</xdr:rowOff>
    </xdr:from>
    <xdr:to>
      <xdr:col>16</xdr:col>
      <xdr:colOff>747625</xdr:colOff>
      <xdr:row>35</xdr:row>
      <xdr:rowOff>203198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1B8AFA1-0A18-924D-9248-CA27BA390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2133" y="1634066"/>
          <a:ext cx="10501225" cy="59097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6</xdr:row>
      <xdr:rowOff>186266</xdr:rowOff>
    </xdr:from>
    <xdr:to>
      <xdr:col>16</xdr:col>
      <xdr:colOff>756092</xdr:colOff>
      <xdr:row>35</xdr:row>
      <xdr:rowOff>203198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A040099-D6EB-2841-8028-72EBC513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0600" y="1634066"/>
          <a:ext cx="10501225" cy="5909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faz.net/aktuell/finanzen/pro-finanzen/vermoegensaufbau/aelter-werden/die-vermoegensfrage-wer-seine-enkel-liebt-kauft-indexfonds-12687219.html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www.faz.net/aktuell/finanzen/pro-finanzen/vermoegensaufbau/aelter-werden/die-vermoegensfrage-wer-seine-enkel-liebt-kauft-indexfonds-12687219.html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https://www.faz.net/aktuell/finanzen/pro-finanzen/vermoegensaufbau/aelter-werden/die-vermoegensfrage-wer-seine-enkel-liebt-kauft-indexfonds-12687219.html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hyperlink" Target="https://www.faz.net/aktuell/finanzen/pro-finanzen/vermoegensaufbau/aelter-werden/die-vermoegensfrage-wer-seine-enkel-liebt-kauft-indexfonds-12687219.html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hyperlink" Target="https://www.faz.net/aktuell/finanzen/pro-finanzen/vermoegensaufbau/aelter-werden/die-vermoegensfrage-wer-seine-enkel-liebt-kauft-indexfonds-12687219.html" TargetMode="Externa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40E4-61D6-5940-B8D7-46AFD104335B}">
  <dimension ref="A1:I42"/>
  <sheetViews>
    <sheetView zoomScale="150" zoomScaleNormal="150" workbookViewId="0">
      <selection activeCell="F37" sqref="F37"/>
    </sheetView>
  </sheetViews>
  <sheetFormatPr baseColWidth="10" defaultRowHeight="16" x14ac:dyDescent="0.2"/>
  <cols>
    <col min="1" max="1" width="15.83203125" style="1" customWidth="1"/>
    <col min="2" max="7" width="15.83203125" style="2" customWidth="1"/>
    <col min="8" max="10" width="15.83203125" style="1" customWidth="1"/>
    <col min="11" max="16384" width="10.83203125" style="1"/>
  </cols>
  <sheetData>
    <row r="1" spans="1:9" x14ac:dyDescent="0.2">
      <c r="A1" s="16" t="s">
        <v>13</v>
      </c>
    </row>
    <row r="2" spans="1:9" x14ac:dyDescent="0.2">
      <c r="A2" s="16"/>
    </row>
    <row r="3" spans="1:9" s="13" customFormat="1" ht="34" x14ac:dyDescent="0.2">
      <c r="A3" s="14" t="s">
        <v>12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4" t="s">
        <v>11</v>
      </c>
      <c r="H3" s="15" t="s">
        <v>10</v>
      </c>
      <c r="I3" s="14" t="s">
        <v>9</v>
      </c>
    </row>
    <row r="4" spans="1:9" x14ac:dyDescent="0.2">
      <c r="A4" s="4">
        <v>0.01</v>
      </c>
      <c r="B4" s="4">
        <v>2.5000000000000001E-2</v>
      </c>
      <c r="C4" s="4">
        <v>2.5000000000000001E-2</v>
      </c>
      <c r="D4" s="4">
        <v>2E-3</v>
      </c>
      <c r="E4" s="4">
        <v>0.25</v>
      </c>
      <c r="F4" s="4">
        <v>0</v>
      </c>
      <c r="G4" s="12">
        <f>1/(4+F4)</f>
        <v>0.25</v>
      </c>
      <c r="H4" s="4">
        <v>5.5E-2</v>
      </c>
      <c r="I4" s="12">
        <f>G4+(G4*H4)+(G4*F4)</f>
        <v>0.26374999999999998</v>
      </c>
    </row>
    <row r="6" spans="1:9" x14ac:dyDescent="0.2">
      <c r="A6" s="11" t="s">
        <v>8</v>
      </c>
      <c r="B6" s="10" t="s">
        <v>7</v>
      </c>
      <c r="C6" s="10" t="s">
        <v>6</v>
      </c>
      <c r="D6" s="10" t="s">
        <v>5</v>
      </c>
      <c r="E6" s="10" t="s">
        <v>4</v>
      </c>
      <c r="F6" s="10" t="s">
        <v>3</v>
      </c>
      <c r="G6" s="1"/>
    </row>
    <row r="7" spans="1:9" x14ac:dyDescent="0.2">
      <c r="A7" s="8">
        <v>0</v>
      </c>
      <c r="B7" s="9">
        <v>100000</v>
      </c>
      <c r="C7" s="9">
        <v>0</v>
      </c>
      <c r="D7" s="7">
        <f>B7*A4</f>
        <v>1000</v>
      </c>
      <c r="E7" s="9">
        <v>0</v>
      </c>
      <c r="F7" s="7">
        <f>B7-D7</f>
        <v>99000</v>
      </c>
      <c r="G7" s="1"/>
    </row>
    <row r="8" spans="1:9" x14ac:dyDescent="0.2">
      <c r="A8" s="8">
        <v>1</v>
      </c>
      <c r="B8" s="6">
        <f>F7*(1+$C$4)</f>
        <v>101474.99999999999</v>
      </c>
      <c r="C8" s="6">
        <f>F7*$B$4</f>
        <v>2475</v>
      </c>
      <c r="D8" s="6">
        <f>(B8+C8)*$D$4</f>
        <v>207.89999999999998</v>
      </c>
      <c r="E8" s="6">
        <f>(C8-D8)*$I$4</f>
        <v>597.9476249999999</v>
      </c>
      <c r="F8" s="6">
        <f>B8+(C8-D8-E8)*(1-$A$4)</f>
        <v>103127.46085124998</v>
      </c>
      <c r="G8" s="1"/>
    </row>
    <row r="9" spans="1:9" x14ac:dyDescent="0.2">
      <c r="A9" s="8">
        <v>2</v>
      </c>
      <c r="B9" s="6">
        <f t="shared" ref="B9:B36" si="0">F8*(1+$C$4)</f>
        <v>105705.64737253122</v>
      </c>
      <c r="C9" s="6">
        <f t="shared" ref="C9:C36" si="1">F8*$B$4</f>
        <v>2578.18652128125</v>
      </c>
      <c r="D9" s="6">
        <f t="shared" ref="D9:D36" si="2">(B9+C9)*$D$4</f>
        <v>216.56766778762497</v>
      </c>
      <c r="E9" s="6">
        <f t="shared" ref="E9:E36" si="3">(C9-D9)*$I$4</f>
        <v>622.87697260894356</v>
      </c>
      <c r="F9" s="6">
        <f>B9+(C9-D9-E9)*(1-$A$4)</f>
        <v>107427.00183460706</v>
      </c>
      <c r="G9" s="1"/>
    </row>
    <row r="10" spans="1:9" x14ac:dyDescent="0.2">
      <c r="A10" s="8">
        <v>3</v>
      </c>
      <c r="B10" s="6">
        <f t="shared" si="0"/>
        <v>110112.67688047222</v>
      </c>
      <c r="C10" s="6">
        <f t="shared" si="1"/>
        <v>2685.6750458651768</v>
      </c>
      <c r="D10" s="6">
        <f t="shared" si="2"/>
        <v>225.59670385267481</v>
      </c>
      <c r="E10" s="6">
        <f t="shared" si="3"/>
        <v>648.84566270579739</v>
      </c>
      <c r="F10" s="6">
        <f>B10+(C10-D10-E10)*(1-$A$4)</f>
        <v>111905.79723298586</v>
      </c>
      <c r="G10" s="1"/>
    </row>
    <row r="11" spans="1:9" x14ac:dyDescent="0.2">
      <c r="A11" s="8">
        <v>4</v>
      </c>
      <c r="B11" s="6">
        <f t="shared" si="0"/>
        <v>114703.4421638105</v>
      </c>
      <c r="C11" s="6">
        <f t="shared" si="1"/>
        <v>2797.6449308246465</v>
      </c>
      <c r="D11" s="6">
        <f t="shared" si="2"/>
        <v>235.00217418927031</v>
      </c>
      <c r="E11" s="6">
        <f t="shared" si="3"/>
        <v>675.89702706258049</v>
      </c>
      <c r="F11" s="6">
        <f>B11+(C11-D11-E11)*(1-$A$4)</f>
        <v>116571.32043608757</v>
      </c>
      <c r="G11" s="1"/>
    </row>
    <row r="12" spans="1:9" x14ac:dyDescent="0.2">
      <c r="A12" s="8">
        <v>5</v>
      </c>
      <c r="B12" s="6">
        <f t="shared" si="0"/>
        <v>119485.60344698974</v>
      </c>
      <c r="C12" s="6">
        <f t="shared" si="1"/>
        <v>2914.2830109021893</v>
      </c>
      <c r="D12" s="6">
        <f t="shared" si="2"/>
        <v>244.79977291578388</v>
      </c>
      <c r="E12" s="6">
        <f t="shared" si="3"/>
        <v>704.07620401891438</v>
      </c>
      <c r="F12" s="6">
        <f>B12+(C12-D12-E12)*(1-$A$4)</f>
        <v>121431.35641061756</v>
      </c>
      <c r="G12" s="1"/>
    </row>
    <row r="13" spans="1:9" x14ac:dyDescent="0.2">
      <c r="A13" s="8">
        <v>6</v>
      </c>
      <c r="B13" s="6">
        <f t="shared" si="0"/>
        <v>124467.14032088299</v>
      </c>
      <c r="C13" s="6">
        <f t="shared" si="1"/>
        <v>3035.7839102654393</v>
      </c>
      <c r="D13" s="6">
        <f t="shared" si="2"/>
        <v>255.00584846229685</v>
      </c>
      <c r="E13" s="6">
        <f t="shared" si="3"/>
        <v>733.43021380057883</v>
      </c>
      <c r="F13" s="6">
        <f>B13+(C13-D13-E13)*(1-$A$4)</f>
        <v>126494.01469040553</v>
      </c>
      <c r="G13" s="1"/>
    </row>
    <row r="14" spans="1:9" x14ac:dyDescent="0.2">
      <c r="A14" s="8">
        <v>7</v>
      </c>
      <c r="B14" s="6">
        <f t="shared" si="0"/>
        <v>129656.36505766565</v>
      </c>
      <c r="C14" s="6">
        <f t="shared" si="1"/>
        <v>3162.3503672601382</v>
      </c>
      <c r="D14" s="6">
        <f t="shared" si="2"/>
        <v>265.63743084985157</v>
      </c>
      <c r="E14" s="6">
        <f t="shared" si="3"/>
        <v>764.008036978213</v>
      </c>
      <c r="F14" s="6">
        <f>B14+(C14-D14-E14)*(1-$A$4)</f>
        <v>131767.74290810339</v>
      </c>
      <c r="G14" s="1"/>
    </row>
    <row r="15" spans="1:9" x14ac:dyDescent="0.2">
      <c r="A15" s="8">
        <v>8</v>
      </c>
      <c r="B15" s="6">
        <f t="shared" si="0"/>
        <v>135061.93648080598</v>
      </c>
      <c r="C15" s="6">
        <f t="shared" si="1"/>
        <v>3294.1935727025848</v>
      </c>
      <c r="D15" s="6">
        <f t="shared" si="2"/>
        <v>276.71226010701713</v>
      </c>
      <c r="E15" s="6">
        <f t="shared" si="3"/>
        <v>795.86069619708087</v>
      </c>
      <c r="F15" s="6">
        <f>B15+(C15-D15-E15)*(1-$A$4)</f>
        <v>137261.34089104048</v>
      </c>
      <c r="G15" s="1"/>
    </row>
    <row r="16" spans="1:9" x14ac:dyDescent="0.2">
      <c r="A16" s="8">
        <v>9</v>
      </c>
      <c r="B16" s="6">
        <f t="shared" si="0"/>
        <v>140692.87441331649</v>
      </c>
      <c r="C16" s="6">
        <f t="shared" si="1"/>
        <v>3431.5335222760123</v>
      </c>
      <c r="D16" s="6">
        <f t="shared" si="2"/>
        <v>288.248815871185</v>
      </c>
      <c r="E16" s="6">
        <f t="shared" si="3"/>
        <v>829.04134131427315</v>
      </c>
      <c r="F16" s="6">
        <f>B16+(C16-D16-E16)*(1-$A$4)</f>
        <v>142983.97534475612</v>
      </c>
      <c r="G16" s="1"/>
    </row>
    <row r="17" spans="1:7" x14ac:dyDescent="0.2">
      <c r="A17" s="8">
        <v>10</v>
      </c>
      <c r="B17" s="6">
        <f t="shared" si="0"/>
        <v>146558.57472837501</v>
      </c>
      <c r="C17" s="6">
        <f t="shared" si="1"/>
        <v>3574.5993836189032</v>
      </c>
      <c r="D17" s="6">
        <f t="shared" si="2"/>
        <v>300.26634822398785</v>
      </c>
      <c r="E17" s="6">
        <f t="shared" si="3"/>
        <v>863.6053380854089</v>
      </c>
      <c r="F17" s="6">
        <f>B17+(C17-D17-E17)*(1-$A$4)</f>
        <v>148945.19514871141</v>
      </c>
      <c r="G17" s="1"/>
    </row>
    <row r="18" spans="1:7" x14ac:dyDescent="0.2">
      <c r="A18" s="8">
        <v>11</v>
      </c>
      <c r="B18" s="6">
        <f t="shared" si="0"/>
        <v>152668.82502742918</v>
      </c>
      <c r="C18" s="6">
        <f t="shared" si="1"/>
        <v>3723.6298787177857</v>
      </c>
      <c r="D18" s="6">
        <f t="shared" si="2"/>
        <v>312.78490981229396</v>
      </c>
      <c r="E18" s="6">
        <f t="shared" si="3"/>
        <v>899.61036054882345</v>
      </c>
      <c r="F18" s="6">
        <f>B18+(C18-D18-E18)*(1-$A$4)</f>
        <v>155154.94728970228</v>
      </c>
      <c r="G18" s="1"/>
    </row>
    <row r="19" spans="1:7" x14ac:dyDescent="0.2">
      <c r="A19" s="8">
        <v>12</v>
      </c>
      <c r="B19" s="6">
        <f t="shared" si="0"/>
        <v>159033.82097194484</v>
      </c>
      <c r="C19" s="6">
        <f t="shared" si="1"/>
        <v>3878.8736822425572</v>
      </c>
      <c r="D19" s="6">
        <f t="shared" si="2"/>
        <v>325.82538930837478</v>
      </c>
      <c r="E19" s="6">
        <f t="shared" si="3"/>
        <v>937.1164872613906</v>
      </c>
      <c r="F19" s="6">
        <f>B19+(C19-D19-E19)*(1-$A$4)</f>
        <v>161623.59345956089</v>
      </c>
      <c r="G19" s="1"/>
    </row>
    <row r="20" spans="1:7" x14ac:dyDescent="0.2">
      <c r="A20" s="8">
        <v>13</v>
      </c>
      <c r="B20" s="6">
        <f t="shared" si="0"/>
        <v>165664.18329604989</v>
      </c>
      <c r="C20" s="6">
        <f t="shared" si="1"/>
        <v>4040.5898364890222</v>
      </c>
      <c r="D20" s="6">
        <f t="shared" si="2"/>
        <v>339.40954626507784</v>
      </c>
      <c r="E20" s="6">
        <f t="shared" si="3"/>
        <v>976.18630154656523</v>
      </c>
      <c r="F20" s="6">
        <f>B20+(C20-D20-E20)*(1-$A$4)</f>
        <v>168361.92734484049</v>
      </c>
      <c r="G20" s="1"/>
    </row>
    <row r="21" spans="1:7" x14ac:dyDescent="0.2">
      <c r="A21" s="8">
        <v>14</v>
      </c>
      <c r="B21" s="6">
        <f t="shared" si="0"/>
        <v>172570.97552846148</v>
      </c>
      <c r="C21" s="6">
        <f t="shared" si="1"/>
        <v>4209.048183621012</v>
      </c>
      <c r="D21" s="6">
        <f t="shared" si="2"/>
        <v>353.56004742416502</v>
      </c>
      <c r="E21" s="6">
        <f t="shared" si="3"/>
        <v>1016.8849959219183</v>
      </c>
      <c r="F21" s="6">
        <f>B21+(C21-D21-E21)*(1-$A$4)</f>
        <v>175381.19263733365</v>
      </c>
      <c r="G21" s="1"/>
    </row>
    <row r="22" spans="1:7" x14ac:dyDescent="0.2">
      <c r="A22" s="8">
        <v>15</v>
      </c>
      <c r="B22" s="6">
        <f t="shared" si="0"/>
        <v>179765.72245326696</v>
      </c>
      <c r="C22" s="6">
        <f t="shared" si="1"/>
        <v>4384.5298159333415</v>
      </c>
      <c r="D22" s="6">
        <f t="shared" si="2"/>
        <v>368.30050453840062</v>
      </c>
      <c r="E22" s="6">
        <f t="shared" si="3"/>
        <v>1059.2804808804156</v>
      </c>
      <c r="F22" s="6">
        <f>B22+(C22-D22-E22)*(1-$A$4)</f>
        <v>182693.10179547634</v>
      </c>
      <c r="G22" s="1"/>
    </row>
    <row r="23" spans="1:7" x14ac:dyDescent="0.2">
      <c r="A23" s="8">
        <v>16</v>
      </c>
      <c r="B23" s="6">
        <f t="shared" si="0"/>
        <v>187260.42934036322</v>
      </c>
      <c r="C23" s="6">
        <f t="shared" si="1"/>
        <v>4567.327544886909</v>
      </c>
      <c r="D23" s="6">
        <f t="shared" si="2"/>
        <v>383.65551377050025</v>
      </c>
      <c r="E23" s="6">
        <f t="shared" si="3"/>
        <v>1103.4434982069529</v>
      </c>
      <c r="F23" s="6">
        <f>B23+(C23-D23-E23)*(1-$A$4)</f>
        <v>190309.85558794357</v>
      </c>
      <c r="G23" s="1"/>
    </row>
    <row r="24" spans="1:7" x14ac:dyDescent="0.2">
      <c r="A24" s="8">
        <v>17</v>
      </c>
      <c r="B24" s="6">
        <f t="shared" si="0"/>
        <v>195067.60197764216</v>
      </c>
      <c r="C24" s="6">
        <f t="shared" si="1"/>
        <v>4757.7463896985892</v>
      </c>
      <c r="D24" s="6">
        <f t="shared" si="2"/>
        <v>399.6506967346815</v>
      </c>
      <c r="E24" s="6">
        <f t="shared" si="3"/>
        <v>1149.4477390192305</v>
      </c>
      <c r="F24" s="6">
        <f>B24+(C24-D24-E24)*(1-$A$4)</f>
        <v>198244.16345204739</v>
      </c>
      <c r="G24" s="1"/>
    </row>
    <row r="25" spans="1:7" x14ac:dyDescent="0.2">
      <c r="A25" s="8">
        <v>18</v>
      </c>
      <c r="B25" s="6">
        <f t="shared" si="0"/>
        <v>203200.26753834856</v>
      </c>
      <c r="C25" s="6">
        <f t="shared" si="1"/>
        <v>4956.1040863011849</v>
      </c>
      <c r="D25" s="6">
        <f t="shared" si="2"/>
        <v>416.3127432492995</v>
      </c>
      <c r="E25" s="6">
        <f t="shared" si="3"/>
        <v>1197.3699667299347</v>
      </c>
      <c r="F25" s="6">
        <f>B25+(C25-D25-E25)*(1-$A$4)</f>
        <v>206509.26470090728</v>
      </c>
      <c r="G25" s="1"/>
    </row>
    <row r="26" spans="1:7" x14ac:dyDescent="0.2">
      <c r="A26" s="8">
        <v>19</v>
      </c>
      <c r="B26" s="6">
        <f t="shared" si="0"/>
        <v>211671.99631842994</v>
      </c>
      <c r="C26" s="6">
        <f t="shared" si="1"/>
        <v>5162.7316175226824</v>
      </c>
      <c r="D26" s="6">
        <f t="shared" si="2"/>
        <v>433.66945587190526</v>
      </c>
      <c r="E26" s="6">
        <f t="shared" si="3"/>
        <v>1247.2901451353923</v>
      </c>
      <c r="F26" s="6">
        <f>B26+(C26-D26-E26)*(1-$A$4)</f>
        <v>215118.95061478016</v>
      </c>
      <c r="G26" s="1"/>
    </row>
    <row r="27" spans="1:7" x14ac:dyDescent="0.2">
      <c r="A27" s="8">
        <v>20</v>
      </c>
      <c r="B27" s="6">
        <f t="shared" si="0"/>
        <v>220496.92438014963</v>
      </c>
      <c r="C27" s="6">
        <f t="shared" si="1"/>
        <v>5377.9737653695047</v>
      </c>
      <c r="D27" s="6">
        <f t="shared" si="2"/>
        <v>451.74979629103831</v>
      </c>
      <c r="E27" s="6">
        <f t="shared" si="3"/>
        <v>1299.2915718444453</v>
      </c>
      <c r="F27" s="6">
        <f>B27+(C27-D27-E27)*(1-$A$4)</f>
        <v>224087.58745341131</v>
      </c>
      <c r="G27" s="1"/>
    </row>
    <row r="28" spans="1:7" x14ac:dyDescent="0.2">
      <c r="A28" s="8">
        <v>21</v>
      </c>
      <c r="B28" s="6">
        <f t="shared" si="0"/>
        <v>229689.77713974658</v>
      </c>
      <c r="C28" s="6">
        <f t="shared" si="1"/>
        <v>5602.1896863352831</v>
      </c>
      <c r="D28" s="6">
        <f t="shared" si="2"/>
        <v>470.58393365216375</v>
      </c>
      <c r="E28" s="6">
        <f t="shared" si="3"/>
        <v>1353.4610172701725</v>
      </c>
      <c r="F28" s="6">
        <f>B28+(C28-D28-E28)*(1-$A$4)</f>
        <v>233430.1404278054</v>
      </c>
      <c r="G28" s="1"/>
    </row>
    <row r="29" spans="1:7" x14ac:dyDescent="0.2">
      <c r="A29" s="8">
        <v>22</v>
      </c>
      <c r="B29" s="6">
        <f t="shared" si="0"/>
        <v>239265.89393850052</v>
      </c>
      <c r="C29" s="6">
        <f t="shared" si="1"/>
        <v>5835.7535106951354</v>
      </c>
      <c r="D29" s="6">
        <f t="shared" si="2"/>
        <v>490.20329489839128</v>
      </c>
      <c r="E29" s="6">
        <f t="shared" si="3"/>
        <v>1409.8888694163911</v>
      </c>
      <c r="F29" s="6">
        <f>B29+(C29-D29-E29)*(1-$A$4)</f>
        <v>243162.19867141708</v>
      </c>
      <c r="G29" s="1"/>
    </row>
    <row r="30" spans="1:7" x14ac:dyDescent="0.2">
      <c r="A30" s="8">
        <v>23</v>
      </c>
      <c r="B30" s="6">
        <f t="shared" si="0"/>
        <v>249241.25363820247</v>
      </c>
      <c r="C30" s="6">
        <f t="shared" si="1"/>
        <v>6079.0549667854275</v>
      </c>
      <c r="D30" s="6">
        <f t="shared" si="2"/>
        <v>510.6406172099758</v>
      </c>
      <c r="E30" s="6">
        <f t="shared" si="3"/>
        <v>1468.6692847005252</v>
      </c>
      <c r="F30" s="6">
        <f>B30+(C30-D30-E30)*(1-$A$4)</f>
        <v>253300.00125242866</v>
      </c>
      <c r="G30" s="1"/>
    </row>
    <row r="31" spans="1:7" x14ac:dyDescent="0.2">
      <c r="A31" s="8">
        <v>24</v>
      </c>
      <c r="B31" s="6">
        <f t="shared" si="0"/>
        <v>259632.50128373934</v>
      </c>
      <c r="C31" s="6">
        <f t="shared" si="1"/>
        <v>6332.5000313107166</v>
      </c>
      <c r="D31" s="6">
        <f t="shared" si="2"/>
        <v>531.93000263010015</v>
      </c>
      <c r="E31" s="6">
        <f t="shared" si="3"/>
        <v>1529.9003450645125</v>
      </c>
      <c r="F31" s="6">
        <f>B31+(C31-D31-E31)*(1-$A$4)</f>
        <v>263860.46427051927</v>
      </c>
      <c r="G31" s="1"/>
    </row>
    <row r="32" spans="1:7" x14ac:dyDescent="0.2">
      <c r="A32" s="8">
        <v>25</v>
      </c>
      <c r="B32" s="6">
        <f t="shared" si="0"/>
        <v>270456.97587728221</v>
      </c>
      <c r="C32" s="6">
        <f t="shared" si="1"/>
        <v>6596.5116067629824</v>
      </c>
      <c r="D32" s="6">
        <f t="shared" si="2"/>
        <v>554.10697496809041</v>
      </c>
      <c r="E32" s="6">
        <f t="shared" si="3"/>
        <v>1593.6842216359028</v>
      </c>
      <c r="F32" s="6">
        <f>B32+(C32-D32-E32)*(1-$A$4)</f>
        <v>274861.20908333961</v>
      </c>
      <c r="G32" s="1"/>
    </row>
    <row r="33" spans="1:7" x14ac:dyDescent="0.2">
      <c r="A33" s="8">
        <v>26</v>
      </c>
      <c r="B33" s="6">
        <f t="shared" si="0"/>
        <v>281732.73931042309</v>
      </c>
      <c r="C33" s="6">
        <f t="shared" si="1"/>
        <v>6871.5302270834909</v>
      </c>
      <c r="D33" s="6">
        <f t="shared" si="2"/>
        <v>577.20853907501316</v>
      </c>
      <c r="E33" s="6">
        <f t="shared" si="3"/>
        <v>1660.1273452122359</v>
      </c>
      <c r="F33" s="6">
        <f>B33+(C33-D33-E33)*(1-$A$4)</f>
        <v>286320.59170979139</v>
      </c>
      <c r="G33" s="1"/>
    </row>
    <row r="34" spans="1:7" x14ac:dyDescent="0.2">
      <c r="A34" s="8">
        <v>27</v>
      </c>
      <c r="B34" s="6">
        <f t="shared" si="0"/>
        <v>293478.60650253616</v>
      </c>
      <c r="C34" s="6">
        <f t="shared" si="1"/>
        <v>7158.0147927447852</v>
      </c>
      <c r="D34" s="6">
        <f t="shared" si="2"/>
        <v>601.27324259056184</v>
      </c>
      <c r="E34" s="6">
        <f t="shared" si="3"/>
        <v>1729.3405838531764</v>
      </c>
      <c r="F34" s="6">
        <f>B34+(C34-D34-E34)*(1-$A$4)</f>
        <v>298257.73345917423</v>
      </c>
      <c r="G34" s="1"/>
    </row>
    <row r="35" spans="1:7" x14ac:dyDescent="0.2">
      <c r="A35" s="8">
        <v>28</v>
      </c>
      <c r="B35" s="6">
        <f t="shared" si="0"/>
        <v>305714.17679565353</v>
      </c>
      <c r="C35" s="6">
        <f t="shared" si="1"/>
        <v>7456.4433364793558</v>
      </c>
      <c r="D35" s="6">
        <f t="shared" si="2"/>
        <v>626.34124026426582</v>
      </c>
      <c r="E35" s="6">
        <f t="shared" si="3"/>
        <v>1801.4394278767297</v>
      </c>
      <c r="F35" s="6">
        <f>B35+(C35-D35-E35)*(1-$A$4)</f>
        <v>310692.5528373085</v>
      </c>
      <c r="G35" s="1"/>
    </row>
    <row r="36" spans="1:7" x14ac:dyDescent="0.2">
      <c r="A36" s="8">
        <v>29</v>
      </c>
      <c r="B36" s="6">
        <f t="shared" si="0"/>
        <v>318459.8666582412</v>
      </c>
      <c r="C36" s="6">
        <f t="shared" si="1"/>
        <v>7767.3138209327126</v>
      </c>
      <c r="D36" s="6">
        <f t="shared" si="2"/>
        <v>652.45436095834782</v>
      </c>
      <c r="E36" s="6">
        <f t="shared" si="3"/>
        <v>1876.5441825682385</v>
      </c>
      <c r="F36" s="6">
        <f>B36+(C36-D36-E36)*(1-$A$4)</f>
        <v>323645.79878287326</v>
      </c>
      <c r="G36" s="1"/>
    </row>
    <row r="37" spans="1:7" x14ac:dyDescent="0.2">
      <c r="A37" s="8">
        <v>30</v>
      </c>
      <c r="B37" s="6">
        <f>F36*(1+$C$4)</f>
        <v>331736.94375244505</v>
      </c>
      <c r="C37" s="6">
        <f>F36*$B$4</f>
        <v>8091.144969571832</v>
      </c>
      <c r="D37" s="6">
        <f>(B37+C37)*$D$4</f>
        <v>679.6561774440338</v>
      </c>
      <c r="E37" s="7">
        <f>(B37-F7)*I4+(C37-D37)*I4</f>
        <v>63339.149083631084</v>
      </c>
      <c r="F37" s="5">
        <f>B37+C37-D37-E37</f>
        <v>275809.28346094175</v>
      </c>
      <c r="G37" s="1"/>
    </row>
    <row r="39" spans="1:7" x14ac:dyDescent="0.2">
      <c r="E39" s="3" t="s">
        <v>2</v>
      </c>
      <c r="F39" s="17">
        <f>((F37/F7)^(1/30))-1</f>
        <v>3.4742902514616425E-2</v>
      </c>
      <c r="G39" s="1"/>
    </row>
    <row r="41" spans="1:7" x14ac:dyDescent="0.2">
      <c r="E41" s="3" t="s">
        <v>1</v>
      </c>
      <c r="F41" s="4">
        <v>0.02</v>
      </c>
      <c r="G41" s="1"/>
    </row>
    <row r="42" spans="1:7" x14ac:dyDescent="0.2">
      <c r="E42" s="3" t="s">
        <v>0</v>
      </c>
      <c r="F42" s="17">
        <f>F39-F41</f>
        <v>1.4742902514616425E-2</v>
      </c>
      <c r="G42" s="1"/>
    </row>
  </sheetData>
  <hyperlinks>
    <hyperlink ref="A1" r:id="rId1" display="Quelle: Wer seine Enkel liebt, kauft Indexfonds (Volker Loomann, FAZ.NET vom 29.11.2023)" xr:uid="{4227CAB4-C159-5C4D-878C-A18B8C0CFE97}"/>
  </hyperlinks>
  <pageMargins left="0.7" right="0.7" top="0.78740157499999996" bottom="0.78740157499999996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5ACE-A18A-FF41-98F7-96F6070C688B}">
  <dimension ref="A1:I42"/>
  <sheetViews>
    <sheetView zoomScale="150" zoomScaleNormal="150" workbookViewId="0">
      <selection activeCell="F37" sqref="F37"/>
    </sheetView>
  </sheetViews>
  <sheetFormatPr baseColWidth="10" defaultRowHeight="16" x14ac:dyDescent="0.2"/>
  <cols>
    <col min="1" max="1" width="15.83203125" style="1" customWidth="1"/>
    <col min="2" max="7" width="15.83203125" style="2" customWidth="1"/>
    <col min="8" max="10" width="15.83203125" style="1" customWidth="1"/>
    <col min="11" max="16384" width="10.83203125" style="1"/>
  </cols>
  <sheetData>
    <row r="1" spans="1:9" x14ac:dyDescent="0.2">
      <c r="A1" s="16" t="s">
        <v>13</v>
      </c>
    </row>
    <row r="2" spans="1:9" x14ac:dyDescent="0.2">
      <c r="A2" s="16"/>
    </row>
    <row r="3" spans="1:9" s="13" customFormat="1" ht="34" x14ac:dyDescent="0.2">
      <c r="A3" s="14" t="s">
        <v>12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4" t="s">
        <v>11</v>
      </c>
      <c r="H3" s="15" t="s">
        <v>10</v>
      </c>
      <c r="I3" s="14" t="s">
        <v>9</v>
      </c>
    </row>
    <row r="4" spans="1:9" x14ac:dyDescent="0.2">
      <c r="A4" s="4">
        <v>0</v>
      </c>
      <c r="B4" s="4">
        <v>2.5000000000000001E-2</v>
      </c>
      <c r="C4" s="4">
        <v>2.5000000000000001E-2</v>
      </c>
      <c r="D4" s="4">
        <v>0.01</v>
      </c>
      <c r="E4" s="4">
        <v>0.25</v>
      </c>
      <c r="F4" s="4">
        <v>0</v>
      </c>
      <c r="G4" s="12">
        <f>1/(4+F4)</f>
        <v>0.25</v>
      </c>
      <c r="H4" s="4">
        <v>5.5E-2</v>
      </c>
      <c r="I4" s="12">
        <f>G4+(G4*H4)+(G4*F4)</f>
        <v>0.26374999999999998</v>
      </c>
    </row>
    <row r="6" spans="1:9" x14ac:dyDescent="0.2">
      <c r="A6" s="11" t="s">
        <v>8</v>
      </c>
      <c r="B6" s="10" t="s">
        <v>7</v>
      </c>
      <c r="C6" s="10" t="s">
        <v>6</v>
      </c>
      <c r="D6" s="10" t="s">
        <v>5</v>
      </c>
      <c r="E6" s="10" t="s">
        <v>4</v>
      </c>
      <c r="F6" s="10" t="s">
        <v>3</v>
      </c>
      <c r="G6" s="1"/>
    </row>
    <row r="7" spans="1:9" x14ac:dyDescent="0.2">
      <c r="A7" s="8">
        <v>0</v>
      </c>
      <c r="B7" s="9">
        <v>100000</v>
      </c>
      <c r="C7" s="9">
        <v>0</v>
      </c>
      <c r="D7" s="7">
        <f>B7*A4</f>
        <v>0</v>
      </c>
      <c r="E7" s="9">
        <v>0</v>
      </c>
      <c r="F7" s="7">
        <f>B7-D7</f>
        <v>100000</v>
      </c>
      <c r="G7" s="1"/>
    </row>
    <row r="8" spans="1:9" x14ac:dyDescent="0.2">
      <c r="A8" s="8">
        <v>1</v>
      </c>
      <c r="B8" s="6">
        <f>F7*(1+$C$4)</f>
        <v>102499.99999999999</v>
      </c>
      <c r="C8" s="6">
        <f>F7*$B$4</f>
        <v>2500</v>
      </c>
      <c r="D8" s="6">
        <f>(B8+C8)*$D$4</f>
        <v>1049.9999999999998</v>
      </c>
      <c r="E8" s="6">
        <f>(C8-D8)*$I$4</f>
        <v>382.43750000000006</v>
      </c>
      <c r="F8" s="6">
        <f>B8+(C8-D8-E8)*(1-$A$4)</f>
        <v>103567.56249999999</v>
      </c>
      <c r="G8" s="1"/>
    </row>
    <row r="9" spans="1:9" x14ac:dyDescent="0.2">
      <c r="A9" s="8">
        <v>2</v>
      </c>
      <c r="B9" s="6">
        <f t="shared" ref="B9:B36" si="0">F8*(1+$C$4)</f>
        <v>106156.75156249998</v>
      </c>
      <c r="C9" s="6">
        <f t="shared" ref="C9:C36" si="1">F8*$B$4</f>
        <v>2589.1890624999996</v>
      </c>
      <c r="D9" s="6">
        <f t="shared" ref="D9:D36" si="2">(B9+C9)*$D$4</f>
        <v>1087.4594062499998</v>
      </c>
      <c r="E9" s="6">
        <f t="shared" ref="E9:E36" si="3">(C9-D9)*$I$4</f>
        <v>396.08119683593742</v>
      </c>
      <c r="F9" s="6">
        <f>B9+(C9-D9-E9)*(1-$A$4)</f>
        <v>107262.40002191404</v>
      </c>
      <c r="G9" s="1"/>
    </row>
    <row r="10" spans="1:9" x14ac:dyDescent="0.2">
      <c r="A10" s="8">
        <v>3</v>
      </c>
      <c r="B10" s="6">
        <f t="shared" si="0"/>
        <v>109943.96002246189</v>
      </c>
      <c r="C10" s="6">
        <f t="shared" si="1"/>
        <v>2681.5600005478514</v>
      </c>
      <c r="D10" s="6">
        <f t="shared" si="2"/>
        <v>1126.2552002300974</v>
      </c>
      <c r="E10" s="6">
        <f t="shared" si="3"/>
        <v>410.21164108380759</v>
      </c>
      <c r="F10" s="6">
        <f>B10+(C10-D10-E10)*(1-$A$4)</f>
        <v>111089.05318169584</v>
      </c>
      <c r="G10" s="1"/>
    </row>
    <row r="11" spans="1:9" x14ac:dyDescent="0.2">
      <c r="A11" s="8">
        <v>4</v>
      </c>
      <c r="B11" s="6">
        <f t="shared" si="0"/>
        <v>113866.27951123823</v>
      </c>
      <c r="C11" s="6">
        <f t="shared" si="1"/>
        <v>2777.2263295423963</v>
      </c>
      <c r="D11" s="6">
        <f t="shared" si="2"/>
        <v>1166.4350584078063</v>
      </c>
      <c r="E11" s="6">
        <f t="shared" si="3"/>
        <v>424.8461977617481</v>
      </c>
      <c r="F11" s="6">
        <f>B11+(C11-D11-E11)*(1-$A$4)</f>
        <v>115052.22458461107</v>
      </c>
      <c r="G11" s="1"/>
    </row>
    <row r="12" spans="1:9" x14ac:dyDescent="0.2">
      <c r="A12" s="8">
        <v>5</v>
      </c>
      <c r="B12" s="6">
        <f t="shared" si="0"/>
        <v>117928.53019922634</v>
      </c>
      <c r="C12" s="6">
        <f t="shared" si="1"/>
        <v>2876.3056146152771</v>
      </c>
      <c r="D12" s="6">
        <f t="shared" si="2"/>
        <v>1208.0483581384162</v>
      </c>
      <c r="E12" s="6">
        <f t="shared" si="3"/>
        <v>440.00285139577204</v>
      </c>
      <c r="F12" s="6">
        <f>B12+(C12-D12-E12)*(1-$A$4)</f>
        <v>119156.78460430742</v>
      </c>
      <c r="G12" s="1"/>
    </row>
    <row r="13" spans="1:9" x14ac:dyDescent="0.2">
      <c r="A13" s="8">
        <v>6</v>
      </c>
      <c r="B13" s="6">
        <f t="shared" si="0"/>
        <v>122135.7042194151</v>
      </c>
      <c r="C13" s="6">
        <f t="shared" si="1"/>
        <v>2978.9196151076858</v>
      </c>
      <c r="D13" s="6">
        <f t="shared" si="2"/>
        <v>1251.1462383452279</v>
      </c>
      <c r="E13" s="6">
        <f t="shared" si="3"/>
        <v>455.70022812109823</v>
      </c>
      <c r="F13" s="6">
        <f>B13+(C13-D13-E13)*(1-$A$4)</f>
        <v>123407.77736805646</v>
      </c>
      <c r="G13" s="1"/>
    </row>
    <row r="14" spans="1:9" x14ac:dyDescent="0.2">
      <c r="A14" s="8">
        <v>7</v>
      </c>
      <c r="B14" s="6">
        <f t="shared" si="0"/>
        <v>126492.97180225786</v>
      </c>
      <c r="C14" s="6">
        <f t="shared" si="1"/>
        <v>3085.1944342014117</v>
      </c>
      <c r="D14" s="6">
        <f t="shared" si="2"/>
        <v>1295.7816623645929</v>
      </c>
      <c r="E14" s="6">
        <f t="shared" si="3"/>
        <v>471.95761857196095</v>
      </c>
      <c r="F14" s="6">
        <f>B14+(C14-D14-E14)*(1-$A$4)</f>
        <v>127810.42695552272</v>
      </c>
      <c r="G14" s="1"/>
    </row>
    <row r="15" spans="1:9" x14ac:dyDescent="0.2">
      <c r="A15" s="8">
        <v>8</v>
      </c>
      <c r="B15" s="6">
        <f t="shared" si="0"/>
        <v>131005.68762941078</v>
      </c>
      <c r="C15" s="6">
        <f t="shared" si="1"/>
        <v>3195.2606738880681</v>
      </c>
      <c r="D15" s="6">
        <f t="shared" si="2"/>
        <v>1342.0094830329886</v>
      </c>
      <c r="E15" s="6">
        <f t="shared" si="3"/>
        <v>488.79500158802722</v>
      </c>
      <c r="F15" s="6">
        <f>B15+(C15-D15-E15)*(1-$A$4)</f>
        <v>132370.14381867784</v>
      </c>
      <c r="G15" s="1"/>
    </row>
    <row r="16" spans="1:9" x14ac:dyDescent="0.2">
      <c r="A16" s="8">
        <v>9</v>
      </c>
      <c r="B16" s="6">
        <f t="shared" si="0"/>
        <v>135679.39741414477</v>
      </c>
      <c r="C16" s="6">
        <f t="shared" si="1"/>
        <v>3309.2535954669461</v>
      </c>
      <c r="D16" s="6">
        <f t="shared" si="2"/>
        <v>1389.8865100961173</v>
      </c>
      <c r="E16" s="6">
        <f t="shared" si="3"/>
        <v>506.23306876655607</v>
      </c>
      <c r="F16" s="6">
        <f>B16+(C16-D16-E16)*(1-$A$4)</f>
        <v>137092.53143074905</v>
      </c>
      <c r="G16" s="1"/>
    </row>
    <row r="17" spans="1:7" x14ac:dyDescent="0.2">
      <c r="A17" s="8">
        <v>10</v>
      </c>
      <c r="B17" s="6">
        <f t="shared" si="0"/>
        <v>140519.84471651775</v>
      </c>
      <c r="C17" s="6">
        <f t="shared" si="1"/>
        <v>3427.3132857687265</v>
      </c>
      <c r="D17" s="6">
        <f t="shared" si="2"/>
        <v>1439.4715800228648</v>
      </c>
      <c r="E17" s="6">
        <f t="shared" si="3"/>
        <v>524.29324989047097</v>
      </c>
      <c r="F17" s="6">
        <f>B17+(C17-D17-E17)*(1-$A$4)</f>
        <v>141983.39317237315</v>
      </c>
      <c r="G17" s="1"/>
    </row>
    <row r="18" spans="1:7" x14ac:dyDescent="0.2">
      <c r="A18" s="8">
        <v>11</v>
      </c>
      <c r="B18" s="6">
        <f t="shared" si="0"/>
        <v>145532.97800168247</v>
      </c>
      <c r="C18" s="6">
        <f t="shared" si="1"/>
        <v>3549.5848293093291</v>
      </c>
      <c r="D18" s="6">
        <f t="shared" si="2"/>
        <v>1490.8256283099179</v>
      </c>
      <c r="E18" s="6">
        <f t="shared" si="3"/>
        <v>542.99773926359478</v>
      </c>
      <c r="F18" s="6">
        <f>B18+(C18-D18-E18)*(1-$A$4)</f>
        <v>147048.73946341829</v>
      </c>
      <c r="G18" s="1"/>
    </row>
    <row r="19" spans="1:7" x14ac:dyDescent="0.2">
      <c r="A19" s="8">
        <v>12</v>
      </c>
      <c r="B19" s="6">
        <f t="shared" si="0"/>
        <v>150724.95795000374</v>
      </c>
      <c r="C19" s="6">
        <f t="shared" si="1"/>
        <v>3676.2184865854574</v>
      </c>
      <c r="D19" s="6">
        <f t="shared" si="2"/>
        <v>1544.0117643658918</v>
      </c>
      <c r="E19" s="6">
        <f t="shared" si="3"/>
        <v>562.36952298541041</v>
      </c>
      <c r="F19" s="6">
        <f>B19+(C19-D19-E19)*(1-$A$4)</f>
        <v>152294.79514923788</v>
      </c>
      <c r="G19" s="1"/>
    </row>
    <row r="20" spans="1:7" x14ac:dyDescent="0.2">
      <c r="A20" s="8">
        <v>13</v>
      </c>
      <c r="B20" s="6">
        <f t="shared" si="0"/>
        <v>156102.16502796882</v>
      </c>
      <c r="C20" s="6">
        <f t="shared" si="1"/>
        <v>3807.3698787309472</v>
      </c>
      <c r="D20" s="6">
        <f t="shared" si="2"/>
        <v>1599.0953490669976</v>
      </c>
      <c r="E20" s="6">
        <f t="shared" si="3"/>
        <v>582.43240719886671</v>
      </c>
      <c r="F20" s="6">
        <f>B20+(C20-D20-E20)*(1-$A$4)</f>
        <v>157728.0071504339</v>
      </c>
      <c r="G20" s="1"/>
    </row>
    <row r="21" spans="1:7" x14ac:dyDescent="0.2">
      <c r="A21" s="8">
        <v>14</v>
      </c>
      <c r="B21" s="6">
        <f t="shared" si="0"/>
        <v>161671.20732919473</v>
      </c>
      <c r="C21" s="6">
        <f t="shared" si="1"/>
        <v>3943.2001787608478</v>
      </c>
      <c r="D21" s="6">
        <f t="shared" si="2"/>
        <v>1656.1440750795559</v>
      </c>
      <c r="E21" s="6">
        <f t="shared" si="3"/>
        <v>603.21104734594076</v>
      </c>
      <c r="F21" s="6">
        <f>B21+(C21-D21-E21)*(1-$A$4)</f>
        <v>163355.05238553009</v>
      </c>
      <c r="G21" s="1"/>
    </row>
    <row r="22" spans="1:7" x14ac:dyDescent="0.2">
      <c r="A22" s="8">
        <v>15</v>
      </c>
      <c r="B22" s="6">
        <f t="shared" si="0"/>
        <v>167438.92869516832</v>
      </c>
      <c r="C22" s="6">
        <f t="shared" si="1"/>
        <v>4083.8763096382522</v>
      </c>
      <c r="D22" s="6">
        <f t="shared" si="2"/>
        <v>1715.2280500480658</v>
      </c>
      <c r="E22" s="6">
        <f t="shared" si="3"/>
        <v>624.73097846691155</v>
      </c>
      <c r="F22" s="6">
        <f>B22+(C22-D22-E22)*(1-$A$4)</f>
        <v>169182.8459762916</v>
      </c>
      <c r="G22" s="1"/>
    </row>
    <row r="23" spans="1:7" x14ac:dyDescent="0.2">
      <c r="A23" s="8">
        <v>16</v>
      </c>
      <c r="B23" s="6">
        <f t="shared" si="0"/>
        <v>173412.41712569888</v>
      </c>
      <c r="C23" s="6">
        <f t="shared" si="1"/>
        <v>4229.5711494072902</v>
      </c>
      <c r="D23" s="6">
        <f t="shared" si="2"/>
        <v>1776.4198827510618</v>
      </c>
      <c r="E23" s="6">
        <f t="shared" si="3"/>
        <v>647.01864658058025</v>
      </c>
      <c r="F23" s="6">
        <f>B23+(C23-D23-E23)*(1-$A$4)</f>
        <v>175218.54974577454</v>
      </c>
      <c r="G23" s="1"/>
    </row>
    <row r="24" spans="1:7" x14ac:dyDescent="0.2">
      <c r="A24" s="8">
        <v>17</v>
      </c>
      <c r="B24" s="6">
        <f t="shared" si="0"/>
        <v>179599.0134894189</v>
      </c>
      <c r="C24" s="6">
        <f t="shared" si="1"/>
        <v>4380.4637436443636</v>
      </c>
      <c r="D24" s="6">
        <f t="shared" si="2"/>
        <v>1839.7947723306327</v>
      </c>
      <c r="E24" s="6">
        <f t="shared" si="3"/>
        <v>670.1014411839966</v>
      </c>
      <c r="F24" s="6">
        <f>B24+(C24-D24-E24)*(1-$A$4)</f>
        <v>181469.58101954864</v>
      </c>
      <c r="G24" s="1"/>
    </row>
    <row r="25" spans="1:7" x14ac:dyDescent="0.2">
      <c r="A25" s="8">
        <v>18</v>
      </c>
      <c r="B25" s="6">
        <f t="shared" si="0"/>
        <v>186006.32054503734</v>
      </c>
      <c r="C25" s="6">
        <f t="shared" si="1"/>
        <v>4536.739525488716</v>
      </c>
      <c r="D25" s="6">
        <f t="shared" si="2"/>
        <v>1905.4306007052605</v>
      </c>
      <c r="E25" s="6">
        <f t="shared" si="3"/>
        <v>694.00772891163638</v>
      </c>
      <c r="F25" s="6">
        <f>B25+(C25-D25-E25)*(1-$A$4)</f>
        <v>187943.62174090915</v>
      </c>
      <c r="G25" s="1"/>
    </row>
    <row r="26" spans="1:7" x14ac:dyDescent="0.2">
      <c r="A26" s="8">
        <v>19</v>
      </c>
      <c r="B26" s="6">
        <f t="shared" si="0"/>
        <v>192642.21228443185</v>
      </c>
      <c r="C26" s="6">
        <f t="shared" si="1"/>
        <v>4698.5905435227287</v>
      </c>
      <c r="D26" s="6">
        <f t="shared" si="2"/>
        <v>1973.408028279546</v>
      </c>
      <c r="E26" s="6">
        <f t="shared" si="3"/>
        <v>718.7668883953894</v>
      </c>
      <c r="F26" s="6">
        <f>B26+(C26-D26-E26)*(1-$A$4)</f>
        <v>194648.62791127965</v>
      </c>
      <c r="G26" s="1"/>
    </row>
    <row r="27" spans="1:7" x14ac:dyDescent="0.2">
      <c r="A27" s="8">
        <v>20</v>
      </c>
      <c r="B27" s="6">
        <f t="shared" si="0"/>
        <v>199514.84360906162</v>
      </c>
      <c r="C27" s="6">
        <f t="shared" si="1"/>
        <v>4866.2156977819914</v>
      </c>
      <c r="D27" s="6">
        <f t="shared" si="2"/>
        <v>2043.8105930684362</v>
      </c>
      <c r="E27" s="6">
        <f t="shared" si="3"/>
        <v>744.4093463682002</v>
      </c>
      <c r="F27" s="6">
        <f>B27+(C27-D27-E27)*(1-$A$4)</f>
        <v>201592.83936740697</v>
      </c>
      <c r="G27" s="1"/>
    </row>
    <row r="28" spans="1:7" x14ac:dyDescent="0.2">
      <c r="A28" s="8">
        <v>21</v>
      </c>
      <c r="B28" s="6">
        <f t="shared" si="0"/>
        <v>206632.66035159212</v>
      </c>
      <c r="C28" s="6">
        <f t="shared" si="1"/>
        <v>5039.8209841851749</v>
      </c>
      <c r="D28" s="6">
        <f t="shared" si="2"/>
        <v>2116.7248133577732</v>
      </c>
      <c r="E28" s="6">
        <f t="shared" si="3"/>
        <v>770.96661505572717</v>
      </c>
      <c r="F28" s="6">
        <f>B28+(C28-D28-E28)*(1-$A$4)</f>
        <v>208784.7899073638</v>
      </c>
      <c r="G28" s="1"/>
    </row>
    <row r="29" spans="1:7" x14ac:dyDescent="0.2">
      <c r="A29" s="8">
        <v>22</v>
      </c>
      <c r="B29" s="6">
        <f t="shared" si="0"/>
        <v>214004.40965504787</v>
      </c>
      <c r="C29" s="6">
        <f t="shared" si="1"/>
        <v>5219.6197476840953</v>
      </c>
      <c r="D29" s="6">
        <f t="shared" si="2"/>
        <v>2192.24029402732</v>
      </c>
      <c r="E29" s="6">
        <f t="shared" si="3"/>
        <v>798.4713309019744</v>
      </c>
      <c r="F29" s="6">
        <f>B29+(C29-D29-E29)*(1-$A$4)</f>
        <v>216233.31777780267</v>
      </c>
      <c r="G29" s="1"/>
    </row>
    <row r="30" spans="1:7" x14ac:dyDescent="0.2">
      <c r="A30" s="8">
        <v>23</v>
      </c>
      <c r="B30" s="6">
        <f t="shared" si="0"/>
        <v>221639.15072224772</v>
      </c>
      <c r="C30" s="6">
        <f t="shared" si="1"/>
        <v>5405.8329444450674</v>
      </c>
      <c r="D30" s="6">
        <f t="shared" si="2"/>
        <v>2270.4498366669281</v>
      </c>
      <c r="E30" s="6">
        <f t="shared" si="3"/>
        <v>826.95729467648414</v>
      </c>
      <c r="F30" s="6">
        <f>B30+(C30-D30-E30)*(1-$A$4)</f>
        <v>223947.57653534939</v>
      </c>
      <c r="G30" s="1"/>
    </row>
    <row r="31" spans="1:7" x14ac:dyDescent="0.2">
      <c r="A31" s="8">
        <v>24</v>
      </c>
      <c r="B31" s="6">
        <f t="shared" si="0"/>
        <v>229546.26594873311</v>
      </c>
      <c r="C31" s="6">
        <f t="shared" si="1"/>
        <v>5598.689413383735</v>
      </c>
      <c r="D31" s="6">
        <f t="shared" si="2"/>
        <v>2351.4495536211684</v>
      </c>
      <c r="E31" s="6">
        <f t="shared" si="3"/>
        <v>856.45951301237687</v>
      </c>
      <c r="F31" s="6">
        <f>B31+(C31-D31-E31)*(1-$A$4)</f>
        <v>231937.04629548331</v>
      </c>
      <c r="G31" s="1"/>
    </row>
    <row r="32" spans="1:7" x14ac:dyDescent="0.2">
      <c r="A32" s="8">
        <v>25</v>
      </c>
      <c r="B32" s="6">
        <f t="shared" si="0"/>
        <v>237735.47245287037</v>
      </c>
      <c r="C32" s="6">
        <f t="shared" si="1"/>
        <v>5798.4261573870826</v>
      </c>
      <c r="D32" s="6">
        <f t="shared" si="2"/>
        <v>2435.3389861025748</v>
      </c>
      <c r="E32" s="6">
        <f t="shared" si="3"/>
        <v>887.01424142628889</v>
      </c>
      <c r="F32" s="6">
        <f>B32+(C32-D32-E32)*(1-$A$4)</f>
        <v>240211.5453827286</v>
      </c>
      <c r="G32" s="1"/>
    </row>
    <row r="33" spans="1:7" x14ac:dyDescent="0.2">
      <c r="A33" s="8">
        <v>26</v>
      </c>
      <c r="B33" s="6">
        <f t="shared" si="0"/>
        <v>246216.83401729679</v>
      </c>
      <c r="C33" s="6">
        <f t="shared" si="1"/>
        <v>6005.2886345682155</v>
      </c>
      <c r="D33" s="6">
        <f t="shared" si="2"/>
        <v>2522.2212265186499</v>
      </c>
      <c r="E33" s="6">
        <f t="shared" si="3"/>
        <v>918.65902887307288</v>
      </c>
      <c r="F33" s="6">
        <f>B33+(C33-D33-E33)*(1-$A$4)</f>
        <v>248781.24239647327</v>
      </c>
      <c r="G33" s="1"/>
    </row>
    <row r="34" spans="1:7" x14ac:dyDescent="0.2">
      <c r="A34" s="8">
        <v>27</v>
      </c>
      <c r="B34" s="6">
        <f t="shared" si="0"/>
        <v>255000.7734563851</v>
      </c>
      <c r="C34" s="6">
        <f t="shared" si="1"/>
        <v>6219.531059911832</v>
      </c>
      <c r="D34" s="6">
        <f t="shared" si="2"/>
        <v>2612.2030451629694</v>
      </c>
      <c r="E34" s="6">
        <f t="shared" si="3"/>
        <v>951.43276389001244</v>
      </c>
      <c r="F34" s="6">
        <f>B34+(C34-D34-E34)*(1-$A$4)</f>
        <v>257656.66870724395</v>
      </c>
      <c r="G34" s="1"/>
    </row>
    <row r="35" spans="1:7" x14ac:dyDescent="0.2">
      <c r="A35" s="8">
        <v>28</v>
      </c>
      <c r="B35" s="6">
        <f t="shared" si="0"/>
        <v>264098.08542492503</v>
      </c>
      <c r="C35" s="6">
        <f t="shared" si="1"/>
        <v>6441.4167176810988</v>
      </c>
      <c r="D35" s="6">
        <f t="shared" si="2"/>
        <v>2705.3950214260612</v>
      </c>
      <c r="E35" s="6">
        <f t="shared" si="3"/>
        <v>985.37572238726614</v>
      </c>
      <c r="F35" s="6">
        <f>B35+(C35-D35-E35)*(1-$A$4)</f>
        <v>266848.73139879282</v>
      </c>
      <c r="G35" s="1"/>
    </row>
    <row r="36" spans="1:7" x14ac:dyDescent="0.2">
      <c r="A36" s="8">
        <v>29</v>
      </c>
      <c r="B36" s="6">
        <f t="shared" si="0"/>
        <v>273519.94968376262</v>
      </c>
      <c r="C36" s="6">
        <f t="shared" si="1"/>
        <v>6671.2182849698211</v>
      </c>
      <c r="D36" s="6">
        <f t="shared" si="2"/>
        <v>2801.9116796873241</v>
      </c>
      <c r="E36" s="6">
        <f t="shared" si="3"/>
        <v>1020.5296171432585</v>
      </c>
      <c r="F36" s="6">
        <f>B36+(C36-D36-E36)*(1-$A$4)</f>
        <v>276368.72667190188</v>
      </c>
      <c r="G36" s="1"/>
    </row>
    <row r="37" spans="1:7" x14ac:dyDescent="0.2">
      <c r="A37" s="8">
        <v>30</v>
      </c>
      <c r="B37" s="6">
        <f>F36*(1+$C$4)</f>
        <v>283277.94483869942</v>
      </c>
      <c r="C37" s="6">
        <f>F36*$B$4</f>
        <v>6909.2181667975474</v>
      </c>
      <c r="D37" s="6">
        <f>(B37+C37)*$D$4</f>
        <v>2901.8716300549695</v>
      </c>
      <c r="E37" s="7">
        <f>(B37-F7)*I4+(C37-D37)*I4</f>
        <v>49396.495600272821</v>
      </c>
      <c r="F37" s="5">
        <f>B37++C37-D37-E37</f>
        <v>237888.79577516919</v>
      </c>
      <c r="G37" s="1"/>
    </row>
    <row r="39" spans="1:7" x14ac:dyDescent="0.2">
      <c r="E39" s="3" t="s">
        <v>2</v>
      </c>
      <c r="F39" s="17">
        <f>((F37/F7)^(1/30))-1</f>
        <v>2.930906979709702E-2</v>
      </c>
      <c r="G39" s="1"/>
    </row>
    <row r="41" spans="1:7" x14ac:dyDescent="0.2">
      <c r="E41" s="3" t="s">
        <v>1</v>
      </c>
      <c r="F41" s="4">
        <v>0.02</v>
      </c>
      <c r="G41" s="1"/>
    </row>
    <row r="42" spans="1:7" x14ac:dyDescent="0.2">
      <c r="E42" s="3" t="s">
        <v>0</v>
      </c>
      <c r="F42" s="17">
        <f>F39-F41</f>
        <v>9.30906979709702E-3</v>
      </c>
      <c r="G42" s="1"/>
    </row>
  </sheetData>
  <hyperlinks>
    <hyperlink ref="A1" r:id="rId1" display="Quelle: Wer seine Enkel liebt, kauft Indexfonds (Volker Loomann, FAZ.NET vom 29.11.2023)" xr:uid="{2F62F264-2D57-DA40-8E08-476F3933DF2E}"/>
  </hyperlinks>
  <pageMargins left="0.7" right="0.7" top="0.78740157499999996" bottom="0.78740157499999996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0ED7-5B78-4445-8757-4D9D5140B770}">
  <dimension ref="A1:I42"/>
  <sheetViews>
    <sheetView zoomScale="150" zoomScaleNormal="150" workbookViewId="0">
      <selection activeCell="F8" sqref="F8"/>
    </sheetView>
  </sheetViews>
  <sheetFormatPr baseColWidth="10" defaultRowHeight="16" x14ac:dyDescent="0.2"/>
  <cols>
    <col min="1" max="1" width="15.83203125" style="1" customWidth="1"/>
    <col min="2" max="7" width="15.83203125" style="2" customWidth="1"/>
    <col min="8" max="10" width="15.83203125" style="1" customWidth="1"/>
    <col min="11" max="16384" width="10.83203125" style="1"/>
  </cols>
  <sheetData>
    <row r="1" spans="1:9" x14ac:dyDescent="0.2">
      <c r="A1" s="16" t="s">
        <v>13</v>
      </c>
    </row>
    <row r="2" spans="1:9" x14ac:dyDescent="0.2">
      <c r="A2" s="16"/>
    </row>
    <row r="3" spans="1:9" s="13" customFormat="1" ht="34" x14ac:dyDescent="0.2">
      <c r="A3" s="14" t="s">
        <v>12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4" t="s">
        <v>11</v>
      </c>
      <c r="H3" s="15" t="s">
        <v>10</v>
      </c>
      <c r="I3" s="14" t="s">
        <v>9</v>
      </c>
    </row>
    <row r="4" spans="1:9" x14ac:dyDescent="0.2">
      <c r="A4" s="4">
        <v>0.05</v>
      </c>
      <c r="B4" s="4">
        <v>2.5000000000000001E-2</v>
      </c>
      <c r="C4" s="4">
        <v>2.5000000000000001E-2</v>
      </c>
      <c r="D4" s="4">
        <v>1.4999999999999999E-2</v>
      </c>
      <c r="E4" s="4">
        <v>0.25</v>
      </c>
      <c r="F4" s="4">
        <v>0</v>
      </c>
      <c r="G4" s="12">
        <f>1/(4+F4)</f>
        <v>0.25</v>
      </c>
      <c r="H4" s="4">
        <v>5.5E-2</v>
      </c>
      <c r="I4" s="12">
        <f>G4+(G4*H4)+(G4*F4)</f>
        <v>0.26374999999999998</v>
      </c>
    </row>
    <row r="6" spans="1:9" x14ac:dyDescent="0.2">
      <c r="A6" s="11" t="s">
        <v>8</v>
      </c>
      <c r="B6" s="10" t="s">
        <v>7</v>
      </c>
      <c r="C6" s="10" t="s">
        <v>6</v>
      </c>
      <c r="D6" s="10" t="s">
        <v>5</v>
      </c>
      <c r="E6" s="10" t="s">
        <v>4</v>
      </c>
      <c r="F6" s="10" t="s">
        <v>3</v>
      </c>
      <c r="G6" s="1"/>
    </row>
    <row r="7" spans="1:9" x14ac:dyDescent="0.2">
      <c r="A7" s="8">
        <v>0</v>
      </c>
      <c r="B7" s="9">
        <v>100000</v>
      </c>
      <c r="C7" s="9">
        <v>0</v>
      </c>
      <c r="D7" s="7">
        <f>B7*A4</f>
        <v>5000</v>
      </c>
      <c r="E7" s="9">
        <v>0</v>
      </c>
      <c r="F7" s="7">
        <f>B7-D7</f>
        <v>95000</v>
      </c>
      <c r="G7" s="1"/>
    </row>
    <row r="8" spans="1:9" x14ac:dyDescent="0.2">
      <c r="A8" s="8">
        <v>1</v>
      </c>
      <c r="B8" s="6">
        <f>F7*(1+$C$4)</f>
        <v>97374.999999999985</v>
      </c>
      <c r="C8" s="6">
        <f>F7*$B$4</f>
        <v>2375</v>
      </c>
      <c r="D8" s="6">
        <f>(B8+C8)*$D$4</f>
        <v>1496.2499999999998</v>
      </c>
      <c r="E8" s="6">
        <f>(C8-D8)*$I$4</f>
        <v>231.77031250000005</v>
      </c>
      <c r="F8" s="18">
        <f>B8+(C8-D8-E8)*(1-$A$4)</f>
        <v>97989.630703124989</v>
      </c>
      <c r="G8" s="1"/>
    </row>
    <row r="9" spans="1:9" x14ac:dyDescent="0.2">
      <c r="A9" s="8">
        <v>2</v>
      </c>
      <c r="B9" s="6">
        <f t="shared" ref="B9:B36" si="0">F8*(1+$C$4)</f>
        <v>100439.3714707031</v>
      </c>
      <c r="C9" s="6">
        <f t="shared" ref="C9:C36" si="1">F8*$B$4</f>
        <v>2449.7407675781246</v>
      </c>
      <c r="D9" s="6">
        <f t="shared" ref="D9:D36" si="2">(B9+C9)*$D$4</f>
        <v>1543.3366835742183</v>
      </c>
      <c r="E9" s="6">
        <f t="shared" ref="E9:E36" si="3">(C9-D9)*$I$4</f>
        <v>239.06407715603027</v>
      </c>
      <c r="F9" s="6">
        <f>B9+(C9-D9-E9)*(1-$A$4)</f>
        <v>101073.34447720858</v>
      </c>
      <c r="G9" s="1"/>
    </row>
    <row r="10" spans="1:9" x14ac:dyDescent="0.2">
      <c r="A10" s="8">
        <v>3</v>
      </c>
      <c r="B10" s="6">
        <f t="shared" si="0"/>
        <v>103600.17808913879</v>
      </c>
      <c r="C10" s="6">
        <f t="shared" si="1"/>
        <v>2526.8336119302148</v>
      </c>
      <c r="D10" s="6">
        <f t="shared" si="2"/>
        <v>1591.9051755160349</v>
      </c>
      <c r="E10" s="6">
        <f t="shared" si="3"/>
        <v>246.58737510423995</v>
      </c>
      <c r="F10" s="6">
        <f>B10+(C10-D10-E10)*(1-$A$4)</f>
        <v>104254.10209738323</v>
      </c>
      <c r="G10" s="1"/>
    </row>
    <row r="11" spans="1:9" x14ac:dyDescent="0.2">
      <c r="A11" s="8">
        <v>4</v>
      </c>
      <c r="B11" s="6">
        <f t="shared" si="0"/>
        <v>106860.45464981781</v>
      </c>
      <c r="C11" s="6">
        <f t="shared" si="1"/>
        <v>2606.352552434581</v>
      </c>
      <c r="D11" s="6">
        <f t="shared" si="2"/>
        <v>1642.0021080337858</v>
      </c>
      <c r="E11" s="6">
        <f t="shared" si="3"/>
        <v>254.34742971070969</v>
      </c>
      <c r="F11" s="6">
        <f>B11+(C11-D11-E11)*(1-$A$4)</f>
        <v>107534.95751377339</v>
      </c>
      <c r="G11" s="1"/>
    </row>
    <row r="12" spans="1:9" x14ac:dyDescent="0.2">
      <c r="A12" s="8">
        <v>5</v>
      </c>
      <c r="B12" s="6">
        <f t="shared" si="0"/>
        <v>110223.33145161772</v>
      </c>
      <c r="C12" s="6">
        <f t="shared" si="1"/>
        <v>2688.3739378443352</v>
      </c>
      <c r="D12" s="6">
        <f t="shared" si="2"/>
        <v>1693.6755808419309</v>
      </c>
      <c r="E12" s="6">
        <f t="shared" si="3"/>
        <v>262.35169165938413</v>
      </c>
      <c r="F12" s="6">
        <f>B12+(C12-D12-E12)*(1-$A$4)</f>
        <v>110919.0607836936</v>
      </c>
      <c r="G12" s="1"/>
    </row>
    <row r="13" spans="1:9" x14ac:dyDescent="0.2">
      <c r="A13" s="8">
        <v>6</v>
      </c>
      <c r="B13" s="6">
        <f t="shared" si="0"/>
        <v>113692.03730328592</v>
      </c>
      <c r="C13" s="6">
        <f t="shared" si="1"/>
        <v>2772.9765195923401</v>
      </c>
      <c r="D13" s="6">
        <f t="shared" si="2"/>
        <v>1746.9752073431739</v>
      </c>
      <c r="E13" s="6">
        <f t="shared" si="3"/>
        <v>270.60784610571756</v>
      </c>
      <c r="F13" s="6">
        <f>B13+(C13-D13-E13)*(1-$A$4)</f>
        <v>114409.6610961222</v>
      </c>
      <c r="G13" s="1"/>
    </row>
    <row r="14" spans="1:9" x14ac:dyDescent="0.2">
      <c r="A14" s="8">
        <v>7</v>
      </c>
      <c r="B14" s="6">
        <f t="shared" si="0"/>
        <v>117269.90262352525</v>
      </c>
      <c r="C14" s="6">
        <f t="shared" si="1"/>
        <v>2860.2415274030554</v>
      </c>
      <c r="D14" s="6">
        <f t="shared" si="2"/>
        <v>1801.9521622639245</v>
      </c>
      <c r="E14" s="6">
        <f t="shared" si="3"/>
        <v>279.12382005544578</v>
      </c>
      <c r="F14" s="6">
        <f>B14+(C14-D14-E14)*(1-$A$4)</f>
        <v>118010.10989135476</v>
      </c>
      <c r="G14" s="1"/>
    </row>
    <row r="15" spans="1:9" x14ac:dyDescent="0.2">
      <c r="A15" s="8">
        <v>8</v>
      </c>
      <c r="B15" s="6">
        <f t="shared" si="0"/>
        <v>120960.36263863862</v>
      </c>
      <c r="C15" s="6">
        <f t="shared" si="1"/>
        <v>2950.2527472838692</v>
      </c>
      <c r="D15" s="6">
        <f t="shared" si="2"/>
        <v>1858.6592307888372</v>
      </c>
      <c r="E15" s="6">
        <f t="shared" si="3"/>
        <v>287.90778997556464</v>
      </c>
      <c r="F15" s="6">
        <f>B15+(C15-D15-E15)*(1-$A$4)</f>
        <v>121723.86407883211</v>
      </c>
      <c r="G15" s="1"/>
    </row>
    <row r="16" spans="1:9" x14ac:dyDescent="0.2">
      <c r="A16" s="8">
        <v>9</v>
      </c>
      <c r="B16" s="6">
        <f t="shared" si="0"/>
        <v>124766.96068080289</v>
      </c>
      <c r="C16" s="6">
        <f t="shared" si="1"/>
        <v>3043.096601970803</v>
      </c>
      <c r="D16" s="6">
        <f t="shared" si="2"/>
        <v>1917.1508592416053</v>
      </c>
      <c r="E16" s="6">
        <f t="shared" si="3"/>
        <v>296.96818964482588</v>
      </c>
      <c r="F16" s="6">
        <f>B16+(C16-D16-E16)*(1-$A$4)</f>
        <v>125554.48935623304</v>
      </c>
      <c r="G16" s="1"/>
    </row>
    <row r="17" spans="1:7" x14ac:dyDescent="0.2">
      <c r="A17" s="8">
        <v>10</v>
      </c>
      <c r="B17" s="6">
        <f t="shared" si="0"/>
        <v>128693.35159013886</v>
      </c>
      <c r="C17" s="6">
        <f t="shared" si="1"/>
        <v>3138.8622339058261</v>
      </c>
      <c r="D17" s="6">
        <f t="shared" si="2"/>
        <v>1977.4832073606701</v>
      </c>
      <c r="E17" s="6">
        <f t="shared" si="3"/>
        <v>306.31371825128485</v>
      </c>
      <c r="F17" s="6">
        <f>B17+(C17-D17-E17)*(1-$A$4)</f>
        <v>129505.66363301803</v>
      </c>
      <c r="G17" s="1"/>
    </row>
    <row r="18" spans="1:7" x14ac:dyDescent="0.2">
      <c r="A18" s="8">
        <v>11</v>
      </c>
      <c r="B18" s="6">
        <f t="shared" si="0"/>
        <v>132743.30522384346</v>
      </c>
      <c r="C18" s="6">
        <f t="shared" si="1"/>
        <v>3237.6415908254512</v>
      </c>
      <c r="D18" s="6">
        <f t="shared" si="2"/>
        <v>2039.7142022200337</v>
      </c>
      <c r="E18" s="6">
        <f t="shared" si="3"/>
        <v>315.95334874467886</v>
      </c>
      <c r="F18" s="6">
        <f>B18+(C18-D18-E18)*(1-$A$4)</f>
        <v>133581.18056171117</v>
      </c>
      <c r="G18" s="1"/>
    </row>
    <row r="19" spans="1:7" x14ac:dyDescent="0.2">
      <c r="A19" s="8">
        <v>12</v>
      </c>
      <c r="B19" s="6">
        <f t="shared" si="0"/>
        <v>136920.71007575394</v>
      </c>
      <c r="C19" s="6">
        <f t="shared" si="1"/>
        <v>3339.5295140427793</v>
      </c>
      <c r="D19" s="6">
        <f t="shared" si="2"/>
        <v>2103.9035938469506</v>
      </c>
      <c r="E19" s="6">
        <f t="shared" si="3"/>
        <v>325.8963364516498</v>
      </c>
      <c r="F19" s="6">
        <f>B19+(C19-D19-E19)*(1-$A$4)</f>
        <v>137784.95318031093</v>
      </c>
      <c r="G19" s="1"/>
    </row>
    <row r="20" spans="1:7" x14ac:dyDescent="0.2">
      <c r="A20" s="8">
        <v>13</v>
      </c>
      <c r="B20" s="6">
        <f t="shared" si="0"/>
        <v>141229.57700981869</v>
      </c>
      <c r="C20" s="6">
        <f t="shared" si="1"/>
        <v>3444.6238295077733</v>
      </c>
      <c r="D20" s="6">
        <f t="shared" si="2"/>
        <v>2170.1130125898967</v>
      </c>
      <c r="E20" s="6">
        <f t="shared" si="3"/>
        <v>336.15222796208991</v>
      </c>
      <c r="F20" s="6">
        <f>B20+(C20-D20-E20)*(1-$A$4)</f>
        <v>142121.01766932668</v>
      </c>
      <c r="G20" s="1"/>
    </row>
    <row r="21" spans="1:7" x14ac:dyDescent="0.2">
      <c r="A21" s="8">
        <v>14</v>
      </c>
      <c r="B21" s="6">
        <f t="shared" si="0"/>
        <v>145674.04311105984</v>
      </c>
      <c r="C21" s="6">
        <f t="shared" si="1"/>
        <v>3553.0254417331671</v>
      </c>
      <c r="D21" s="6">
        <f t="shared" si="2"/>
        <v>2238.4060282918949</v>
      </c>
      <c r="E21" s="6">
        <f t="shared" si="3"/>
        <v>346.7308702951355</v>
      </c>
      <c r="F21" s="6">
        <f>B21+(C21-D21-E21)*(1-$A$4)</f>
        <v>146593.53722704868</v>
      </c>
      <c r="G21" s="1"/>
    </row>
    <row r="22" spans="1:7" x14ac:dyDescent="0.2">
      <c r="A22" s="8">
        <v>15</v>
      </c>
      <c r="B22" s="6">
        <f t="shared" si="0"/>
        <v>150258.37565772489</v>
      </c>
      <c r="C22" s="6">
        <f t="shared" si="1"/>
        <v>3664.8384306762173</v>
      </c>
      <c r="D22" s="6">
        <f t="shared" si="2"/>
        <v>2308.8482113260166</v>
      </c>
      <c r="E22" s="6">
        <f t="shared" si="3"/>
        <v>357.64242035361542</v>
      </c>
      <c r="F22" s="6">
        <f>B22+(C22-D22-E22)*(1-$A$4)</f>
        <v>151206.80606677165</v>
      </c>
      <c r="G22" s="1"/>
    </row>
    <row r="23" spans="1:7" x14ac:dyDescent="0.2">
      <c r="A23" s="8">
        <v>16</v>
      </c>
      <c r="B23" s="6">
        <f t="shared" si="0"/>
        <v>154986.97621844092</v>
      </c>
      <c r="C23" s="6">
        <f t="shared" si="1"/>
        <v>3780.1701516692915</v>
      </c>
      <c r="D23" s="6">
        <f t="shared" si="2"/>
        <v>2381.5071955516532</v>
      </c>
      <c r="E23" s="6">
        <f t="shared" si="3"/>
        <v>368.89735467602708</v>
      </c>
      <c r="F23" s="6">
        <f>B23+(C23-D23-E23)*(1-$A$4)</f>
        <v>155965.25353981045</v>
      </c>
      <c r="G23" s="1"/>
    </row>
    <row r="24" spans="1:7" x14ac:dyDescent="0.2">
      <c r="A24" s="8">
        <v>17</v>
      </c>
      <c r="B24" s="6">
        <f t="shared" si="0"/>
        <v>159864.38487830569</v>
      </c>
      <c r="C24" s="6">
        <f t="shared" si="1"/>
        <v>3899.1313384952614</v>
      </c>
      <c r="D24" s="6">
        <f t="shared" si="2"/>
        <v>2456.4527432520144</v>
      </c>
      <c r="E24" s="6">
        <f t="shared" si="3"/>
        <v>380.50647949540638</v>
      </c>
      <c r="F24" s="6">
        <f>B24+(C24-D24-E24)*(1-$A$4)</f>
        <v>160873.44838826614</v>
      </c>
      <c r="G24" s="1"/>
    </row>
    <row r="25" spans="1:7" x14ac:dyDescent="0.2">
      <c r="A25" s="8">
        <v>18</v>
      </c>
      <c r="B25" s="6">
        <f t="shared" si="0"/>
        <v>164895.28459797279</v>
      </c>
      <c r="C25" s="6">
        <f t="shared" si="1"/>
        <v>4021.8362097066538</v>
      </c>
      <c r="D25" s="6">
        <f t="shared" si="2"/>
        <v>2533.7568121151912</v>
      </c>
      <c r="E25" s="6">
        <f t="shared" si="3"/>
        <v>392.48094111474825</v>
      </c>
      <c r="F25" s="6">
        <f>B25+(C25-D25-E25)*(1-$A$4)</f>
        <v>165936.10313162566</v>
      </c>
      <c r="G25" s="1"/>
    </row>
    <row r="26" spans="1:7" x14ac:dyDescent="0.2">
      <c r="A26" s="8">
        <v>19</v>
      </c>
      <c r="B26" s="6">
        <f t="shared" si="0"/>
        <v>170084.5057099163</v>
      </c>
      <c r="C26" s="6">
        <f t="shared" si="1"/>
        <v>4148.4025782906419</v>
      </c>
      <c r="D26" s="6">
        <f t="shared" si="2"/>
        <v>2613.4936243231041</v>
      </c>
      <c r="E26" s="6">
        <f t="shared" si="3"/>
        <v>404.8322366089381</v>
      </c>
      <c r="F26" s="6">
        <f>B26+(C26-D26-E26)*(1-$A$4)</f>
        <v>171158.07859140696</v>
      </c>
      <c r="G26" s="1"/>
    </row>
    <row r="27" spans="1:7" x14ac:dyDescent="0.2">
      <c r="A27" s="8">
        <v>20</v>
      </c>
      <c r="B27" s="6">
        <f t="shared" si="0"/>
        <v>175437.03055619213</v>
      </c>
      <c r="C27" s="6">
        <f t="shared" si="1"/>
        <v>4278.9519647851739</v>
      </c>
      <c r="D27" s="6">
        <f t="shared" si="2"/>
        <v>2695.7397378146593</v>
      </c>
      <c r="E27" s="6">
        <f t="shared" si="3"/>
        <v>417.5722248634732</v>
      </c>
      <c r="F27" s="6">
        <f>B27+(C27-D27-E27)*(1-$A$4)</f>
        <v>176544.38855819381</v>
      </c>
      <c r="G27" s="1"/>
    </row>
    <row r="28" spans="1:7" x14ac:dyDescent="0.2">
      <c r="A28" s="8">
        <v>21</v>
      </c>
      <c r="B28" s="6">
        <f t="shared" si="0"/>
        <v>180957.99827214863</v>
      </c>
      <c r="C28" s="6">
        <f t="shared" si="1"/>
        <v>4413.6097139548456</v>
      </c>
      <c r="D28" s="6">
        <f t="shared" si="2"/>
        <v>2780.5741197915522</v>
      </c>
      <c r="E28" s="6">
        <f t="shared" si="3"/>
        <v>430.71313796056859</v>
      </c>
      <c r="F28" s="6">
        <f>B28+(C28-D28-E28)*(1-$A$4)</f>
        <v>182100.20460554122</v>
      </c>
      <c r="G28" s="1"/>
    </row>
    <row r="29" spans="1:7" x14ac:dyDescent="0.2">
      <c r="A29" s="8">
        <v>22</v>
      </c>
      <c r="B29" s="6">
        <f t="shared" si="0"/>
        <v>186652.70972067973</v>
      </c>
      <c r="C29" s="6">
        <f t="shared" si="1"/>
        <v>4552.5051151385305</v>
      </c>
      <c r="D29" s="6">
        <f t="shared" si="2"/>
        <v>2868.0782225372741</v>
      </c>
      <c r="E29" s="6">
        <f t="shared" si="3"/>
        <v>444.26759292358133</v>
      </c>
      <c r="F29" s="6">
        <f>B29+(C29-D29-E29)*(1-$A$4)</f>
        <v>187830.86105537353</v>
      </c>
      <c r="G29" s="1"/>
    </row>
    <row r="30" spans="1:7" x14ac:dyDescent="0.2">
      <c r="A30" s="8">
        <v>23</v>
      </c>
      <c r="B30" s="6">
        <f t="shared" si="0"/>
        <v>192526.63258175785</v>
      </c>
      <c r="C30" s="6">
        <f t="shared" si="1"/>
        <v>4695.7715263843384</v>
      </c>
      <c r="D30" s="6">
        <f t="shared" si="2"/>
        <v>2958.3360616221325</v>
      </c>
      <c r="E30" s="6">
        <f t="shared" si="3"/>
        <v>458.24860383103174</v>
      </c>
      <c r="F30" s="6">
        <f>B30+(C30-D30-E30)*(1-$A$4)</f>
        <v>193741.86009964245</v>
      </c>
      <c r="G30" s="1"/>
    </row>
    <row r="31" spans="1:7" x14ac:dyDescent="0.2">
      <c r="A31" s="8">
        <v>24</v>
      </c>
      <c r="B31" s="6">
        <f t="shared" si="0"/>
        <v>198585.4066021335</v>
      </c>
      <c r="C31" s="6">
        <f t="shared" si="1"/>
        <v>4843.5465024910618</v>
      </c>
      <c r="D31" s="6">
        <f t="shared" si="2"/>
        <v>3051.4342965693681</v>
      </c>
      <c r="E31" s="6">
        <f t="shared" si="3"/>
        <v>472.66959431184665</v>
      </c>
      <c r="F31" s="6">
        <f>B31+(C31-D31-E31)*(1-$A$4)</f>
        <v>199838.87708316286</v>
      </c>
      <c r="G31" s="1"/>
    </row>
    <row r="32" spans="1:7" x14ac:dyDescent="0.2">
      <c r="A32" s="8">
        <v>25</v>
      </c>
      <c r="B32" s="6">
        <f t="shared" si="0"/>
        <v>204834.84901024192</v>
      </c>
      <c r="C32" s="6">
        <f t="shared" si="1"/>
        <v>4995.971927079072</v>
      </c>
      <c r="D32" s="6">
        <f t="shared" si="2"/>
        <v>3147.4623140598151</v>
      </c>
      <c r="E32" s="6">
        <f t="shared" si="3"/>
        <v>487.544410433829</v>
      </c>
      <c r="F32" s="6">
        <f>B32+(C32-D32-E32)*(1-$A$4)</f>
        <v>206127.76595269807</v>
      </c>
      <c r="G32" s="1"/>
    </row>
    <row r="33" spans="1:7" x14ac:dyDescent="0.2">
      <c r="A33" s="8">
        <v>26</v>
      </c>
      <c r="B33" s="6">
        <f t="shared" si="0"/>
        <v>211280.96010151549</v>
      </c>
      <c r="C33" s="6">
        <f t="shared" si="1"/>
        <v>5153.1941488174525</v>
      </c>
      <c r="D33" s="6">
        <f t="shared" si="2"/>
        <v>3246.512313754994</v>
      </c>
      <c r="E33" s="6">
        <f t="shared" si="3"/>
        <v>502.88733399772337</v>
      </c>
      <c r="F33" s="6">
        <f>B33+(C33-D33-E33)*(1-$A$4)</f>
        <v>212614.56487752698</v>
      </c>
      <c r="G33" s="1"/>
    </row>
    <row r="34" spans="1:7" x14ac:dyDescent="0.2">
      <c r="A34" s="8">
        <v>27</v>
      </c>
      <c r="B34" s="6">
        <f t="shared" si="0"/>
        <v>217929.92899946513</v>
      </c>
      <c r="C34" s="6">
        <f t="shared" si="1"/>
        <v>5315.3641219381752</v>
      </c>
      <c r="D34" s="6">
        <f t="shared" si="2"/>
        <v>3348.6793968210495</v>
      </c>
      <c r="E34" s="6">
        <f t="shared" si="3"/>
        <v>518.71309624964192</v>
      </c>
      <c r="F34" s="6">
        <f>B34+(C34-D34-E34)*(1-$A$4)</f>
        <v>219305.50204688925</v>
      </c>
      <c r="G34" s="1"/>
    </row>
    <row r="35" spans="1:7" x14ac:dyDescent="0.2">
      <c r="A35" s="8">
        <v>28</v>
      </c>
      <c r="B35" s="6">
        <f t="shared" si="0"/>
        <v>224788.13959806145</v>
      </c>
      <c r="C35" s="6">
        <f t="shared" si="1"/>
        <v>5482.6375511722317</v>
      </c>
      <c r="D35" s="6">
        <f t="shared" si="2"/>
        <v>3454.0616572385052</v>
      </c>
      <c r="E35" s="6">
        <f t="shared" si="3"/>
        <v>535.03689202502039</v>
      </c>
      <c r="F35" s="6">
        <f>B35+(C35-D35-E35)*(1-$A$4)</f>
        <v>226207.00164987473</v>
      </c>
      <c r="G35" s="1"/>
    </row>
    <row r="36" spans="1:7" x14ac:dyDescent="0.2">
      <c r="A36" s="8">
        <v>29</v>
      </c>
      <c r="B36" s="6">
        <f t="shared" si="0"/>
        <v>231862.17669112157</v>
      </c>
      <c r="C36" s="6">
        <f t="shared" si="1"/>
        <v>5655.1750412468682</v>
      </c>
      <c r="D36" s="6">
        <f t="shared" si="2"/>
        <v>3562.7602759855263</v>
      </c>
      <c r="E36" s="6">
        <f t="shared" si="3"/>
        <v>551.87439433767895</v>
      </c>
      <c r="F36" s="6">
        <f>B36+(C36-D36-E36)*(1-$A$4)</f>
        <v>233325.69004349905</v>
      </c>
      <c r="G36" s="1"/>
    </row>
    <row r="37" spans="1:7" x14ac:dyDescent="0.2">
      <c r="A37" s="8">
        <v>30</v>
      </c>
      <c r="B37" s="6">
        <f>F36*(1+$C$4)</f>
        <v>239158.83229458652</v>
      </c>
      <c r="C37" s="6">
        <f>F36*$B$4</f>
        <v>5833.1422510874763</v>
      </c>
      <c r="D37" s="6">
        <f>(B37+C37)*$D$4</f>
        <v>3674.8796181851098</v>
      </c>
      <c r="E37" s="7">
        <f>(B37-F7)*I4+(C37-D37)*I4</f>
        <v>38591.133787125196</v>
      </c>
      <c r="F37" s="5">
        <f>B37+C37-D37-E37</f>
        <v>202725.96114036368</v>
      </c>
      <c r="G37" s="1"/>
    </row>
    <row r="39" spans="1:7" x14ac:dyDescent="0.2">
      <c r="E39" s="3" t="s">
        <v>2</v>
      </c>
      <c r="F39" s="17">
        <f>((F37/F7)^(1/30))-1</f>
        <v>2.5587830124665478E-2</v>
      </c>
      <c r="G39" s="1"/>
    </row>
    <row r="41" spans="1:7" x14ac:dyDescent="0.2">
      <c r="E41" s="3" t="s">
        <v>1</v>
      </c>
      <c r="F41" s="4">
        <v>0.02</v>
      </c>
      <c r="G41" s="1"/>
    </row>
    <row r="42" spans="1:7" x14ac:dyDescent="0.2">
      <c r="E42" s="3" t="s">
        <v>0</v>
      </c>
      <c r="F42" s="17">
        <f>F39-F41</f>
        <v>5.5878301246654778E-3</v>
      </c>
      <c r="G42" s="1"/>
    </row>
  </sheetData>
  <hyperlinks>
    <hyperlink ref="A1" r:id="rId1" display="Quelle: Wer seine Enkel liebt, kauft Indexfonds (Volker Loomann, FAZ.NET vom 29.11.2023)" xr:uid="{EAE8D734-8FC1-EC42-B33A-E6C2DA16DC09}"/>
  </hyperlinks>
  <pageMargins left="0.7" right="0.7" top="0.78740157499999996" bottom="0.78740157499999996" header="0.3" footer="0.3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CDF0-924A-FD4A-80C9-6CA06283C818}">
  <dimension ref="A1:I42"/>
  <sheetViews>
    <sheetView zoomScale="150" zoomScaleNormal="150" workbookViewId="0">
      <selection activeCell="E37" sqref="E37"/>
    </sheetView>
  </sheetViews>
  <sheetFormatPr baseColWidth="10" defaultRowHeight="16" x14ac:dyDescent="0.2"/>
  <cols>
    <col min="1" max="1" width="15.83203125" style="1" customWidth="1"/>
    <col min="2" max="7" width="15.83203125" style="2" customWidth="1"/>
    <col min="8" max="10" width="15.83203125" style="1" customWidth="1"/>
    <col min="11" max="16384" width="10.83203125" style="1"/>
  </cols>
  <sheetData>
    <row r="1" spans="1:9" x14ac:dyDescent="0.2">
      <c r="A1" s="16" t="s">
        <v>13</v>
      </c>
    </row>
    <row r="2" spans="1:9" x14ac:dyDescent="0.2">
      <c r="A2" s="16"/>
    </row>
    <row r="3" spans="1:9" s="13" customFormat="1" ht="34" x14ac:dyDescent="0.2">
      <c r="A3" s="14" t="s">
        <v>12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4" t="s">
        <v>11</v>
      </c>
      <c r="H3" s="15" t="s">
        <v>10</v>
      </c>
      <c r="I3" s="14" t="s">
        <v>9</v>
      </c>
    </row>
    <row r="4" spans="1:9" x14ac:dyDescent="0.2">
      <c r="A4" s="4">
        <v>0</v>
      </c>
      <c r="B4" s="4">
        <v>2.5000000000000001E-2</v>
      </c>
      <c r="C4" s="4">
        <v>2.5000000000000001E-2</v>
      </c>
      <c r="D4" s="4">
        <v>2.5000000000000001E-2</v>
      </c>
      <c r="E4" s="4">
        <v>0.25</v>
      </c>
      <c r="F4" s="4">
        <v>0</v>
      </c>
      <c r="G4" s="12">
        <f>1/(4+F4)</f>
        <v>0.25</v>
      </c>
      <c r="H4" s="4">
        <v>5.5E-2</v>
      </c>
      <c r="I4" s="12">
        <f>G4+(G4*H4)+(G4*F4)</f>
        <v>0.26374999999999998</v>
      </c>
    </row>
    <row r="6" spans="1:9" x14ac:dyDescent="0.2">
      <c r="A6" s="11" t="s">
        <v>8</v>
      </c>
      <c r="B6" s="10" t="s">
        <v>7</v>
      </c>
      <c r="C6" s="10" t="s">
        <v>6</v>
      </c>
      <c r="D6" s="10" t="s">
        <v>5</v>
      </c>
      <c r="E6" s="10" t="s">
        <v>4</v>
      </c>
      <c r="F6" s="10" t="s">
        <v>3</v>
      </c>
      <c r="G6" s="1"/>
    </row>
    <row r="7" spans="1:9" x14ac:dyDescent="0.2">
      <c r="A7" s="8">
        <v>0</v>
      </c>
      <c r="B7" s="9">
        <v>100000</v>
      </c>
      <c r="C7" s="9">
        <v>0</v>
      </c>
      <c r="D7" s="7">
        <f>B7*A4</f>
        <v>0</v>
      </c>
      <c r="E7" s="9">
        <v>0</v>
      </c>
      <c r="F7" s="7">
        <f>B7-D7</f>
        <v>100000</v>
      </c>
      <c r="G7" s="1"/>
    </row>
    <row r="8" spans="1:9" x14ac:dyDescent="0.2">
      <c r="A8" s="8">
        <v>1</v>
      </c>
      <c r="B8" s="6">
        <f>F7*(1+$C$4)</f>
        <v>102499.99999999999</v>
      </c>
      <c r="C8" s="6">
        <f>F7*$B$4</f>
        <v>2500</v>
      </c>
      <c r="D8" s="6">
        <f>(B8+C8)*$D$4</f>
        <v>2625</v>
      </c>
      <c r="E8" s="9">
        <v>0</v>
      </c>
      <c r="F8" s="6">
        <f>B8+(C8-D8-E8)*(1-$A$4)</f>
        <v>102374.99999999999</v>
      </c>
      <c r="G8" s="1"/>
    </row>
    <row r="9" spans="1:9" x14ac:dyDescent="0.2">
      <c r="A9" s="8">
        <v>2</v>
      </c>
      <c r="B9" s="6">
        <f t="shared" ref="B9:B36" si="0">F8*(1+$C$4)</f>
        <v>104934.37499999997</v>
      </c>
      <c r="C9" s="6">
        <f t="shared" ref="C9:C36" si="1">F8*$B$4</f>
        <v>2559.375</v>
      </c>
      <c r="D9" s="6">
        <f t="shared" ref="D9:D36" si="2">(B9+C9)*$D$4</f>
        <v>2687.3437499999995</v>
      </c>
      <c r="E9" s="9">
        <v>0</v>
      </c>
      <c r="F9" s="6">
        <f>B9+(C9-D9-E9)*(1-$A$4)</f>
        <v>104806.40624999997</v>
      </c>
      <c r="G9" s="1"/>
    </row>
    <row r="10" spans="1:9" x14ac:dyDescent="0.2">
      <c r="A10" s="8">
        <v>3</v>
      </c>
      <c r="B10" s="6">
        <f t="shared" si="0"/>
        <v>107426.56640624996</v>
      </c>
      <c r="C10" s="6">
        <f t="shared" si="1"/>
        <v>2620.1601562499995</v>
      </c>
      <c r="D10" s="6">
        <f t="shared" si="2"/>
        <v>2751.1681640624993</v>
      </c>
      <c r="E10" s="9">
        <v>0</v>
      </c>
      <c r="F10" s="6">
        <f>B10+(C10-D10-E10)*(1-$A$4)</f>
        <v>107295.55839843745</v>
      </c>
      <c r="G10" s="1"/>
    </row>
    <row r="11" spans="1:9" x14ac:dyDescent="0.2">
      <c r="A11" s="8">
        <v>4</v>
      </c>
      <c r="B11" s="6">
        <f t="shared" si="0"/>
        <v>109977.94735839838</v>
      </c>
      <c r="C11" s="6">
        <f t="shared" si="1"/>
        <v>2682.3889599609365</v>
      </c>
      <c r="D11" s="6">
        <f t="shared" si="2"/>
        <v>2816.5084079589833</v>
      </c>
      <c r="E11" s="9">
        <v>0</v>
      </c>
      <c r="F11" s="6">
        <f>B11+(C11-D11-E11)*(1-$A$4)</f>
        <v>109843.82791040033</v>
      </c>
      <c r="G11" s="1"/>
    </row>
    <row r="12" spans="1:9" x14ac:dyDescent="0.2">
      <c r="A12" s="8">
        <v>5</v>
      </c>
      <c r="B12" s="6">
        <f t="shared" si="0"/>
        <v>112589.92360816033</v>
      </c>
      <c r="C12" s="6">
        <f t="shared" si="1"/>
        <v>2746.0956977600085</v>
      </c>
      <c r="D12" s="6">
        <f t="shared" si="2"/>
        <v>2883.4004826480086</v>
      </c>
      <c r="E12" s="9">
        <v>0</v>
      </c>
      <c r="F12" s="6">
        <f>B12+(C12-D12-E12)*(1-$A$4)</f>
        <v>112452.61882327234</v>
      </c>
      <c r="G12" s="1"/>
    </row>
    <row r="13" spans="1:9" x14ac:dyDescent="0.2">
      <c r="A13" s="8">
        <v>6</v>
      </c>
      <c r="B13" s="6">
        <f t="shared" si="0"/>
        <v>115263.93429385414</v>
      </c>
      <c r="C13" s="6">
        <f t="shared" si="1"/>
        <v>2811.3154705818088</v>
      </c>
      <c r="D13" s="6">
        <f t="shared" si="2"/>
        <v>2951.8812441108989</v>
      </c>
      <c r="E13" s="9">
        <v>0</v>
      </c>
      <c r="F13" s="6">
        <f>B13+(C13-D13-E13)*(1-$A$4)</f>
        <v>115123.36852032505</v>
      </c>
      <c r="G13" s="1"/>
    </row>
    <row r="14" spans="1:9" x14ac:dyDescent="0.2">
      <c r="A14" s="8">
        <v>7</v>
      </c>
      <c r="B14" s="6">
        <f t="shared" si="0"/>
        <v>118001.45273333316</v>
      </c>
      <c r="C14" s="6">
        <f t="shared" si="1"/>
        <v>2878.0842130081264</v>
      </c>
      <c r="D14" s="6">
        <f t="shared" si="2"/>
        <v>3021.9884236585326</v>
      </c>
      <c r="E14" s="9">
        <v>0</v>
      </c>
      <c r="F14" s="6">
        <f>B14+(C14-D14-E14)*(1-$A$4)</f>
        <v>117857.54852268276</v>
      </c>
      <c r="G14" s="1"/>
    </row>
    <row r="15" spans="1:9" x14ac:dyDescent="0.2">
      <c r="A15" s="8">
        <v>8</v>
      </c>
      <c r="B15" s="6">
        <f t="shared" si="0"/>
        <v>120803.98723574982</v>
      </c>
      <c r="C15" s="6">
        <f t="shared" si="1"/>
        <v>2946.4387130670693</v>
      </c>
      <c r="D15" s="6">
        <f t="shared" si="2"/>
        <v>3093.7606487204225</v>
      </c>
      <c r="E15" s="9">
        <v>0</v>
      </c>
      <c r="F15" s="6">
        <f>B15+(C15-D15-E15)*(1-$A$4)</f>
        <v>120656.66530009647</v>
      </c>
      <c r="G15" s="1"/>
    </row>
    <row r="16" spans="1:9" x14ac:dyDescent="0.2">
      <c r="A16" s="8">
        <v>9</v>
      </c>
      <c r="B16" s="6">
        <f t="shared" si="0"/>
        <v>123673.08193259887</v>
      </c>
      <c r="C16" s="6">
        <f t="shared" si="1"/>
        <v>3016.4166325024121</v>
      </c>
      <c r="D16" s="6">
        <f t="shared" si="2"/>
        <v>3167.2374641275323</v>
      </c>
      <c r="E16" s="9">
        <v>0</v>
      </c>
      <c r="F16" s="6">
        <f>B16+(C16-D16-E16)*(1-$A$4)</f>
        <v>123522.26110097374</v>
      </c>
      <c r="G16" s="1"/>
    </row>
    <row r="17" spans="1:7" x14ac:dyDescent="0.2">
      <c r="A17" s="8">
        <v>10</v>
      </c>
      <c r="B17" s="6">
        <f t="shared" si="0"/>
        <v>126610.31762849807</v>
      </c>
      <c r="C17" s="6">
        <f t="shared" si="1"/>
        <v>3088.0565275243439</v>
      </c>
      <c r="D17" s="6">
        <f t="shared" si="2"/>
        <v>3242.4593539005605</v>
      </c>
      <c r="E17" s="9">
        <v>0</v>
      </c>
      <c r="F17" s="6">
        <f>B17+(C17-D17-E17)*(1-$A$4)</f>
        <v>126455.91480212186</v>
      </c>
      <c r="G17" s="1"/>
    </row>
    <row r="18" spans="1:7" x14ac:dyDescent="0.2">
      <c r="A18" s="8">
        <v>11</v>
      </c>
      <c r="B18" s="6">
        <f t="shared" si="0"/>
        <v>129617.3126721749</v>
      </c>
      <c r="C18" s="6">
        <f t="shared" si="1"/>
        <v>3161.3978700530465</v>
      </c>
      <c r="D18" s="6">
        <f t="shared" si="2"/>
        <v>3319.4677635556991</v>
      </c>
      <c r="E18" s="9">
        <v>0</v>
      </c>
      <c r="F18" s="6">
        <f>B18+(C18-D18-E18)*(1-$A$4)</f>
        <v>129459.24277867224</v>
      </c>
      <c r="G18" s="1"/>
    </row>
    <row r="19" spans="1:7" x14ac:dyDescent="0.2">
      <c r="A19" s="8">
        <v>12</v>
      </c>
      <c r="B19" s="6">
        <f t="shared" si="0"/>
        <v>132695.72384813902</v>
      </c>
      <c r="C19" s="6">
        <f t="shared" si="1"/>
        <v>3236.4810694668063</v>
      </c>
      <c r="D19" s="6">
        <f t="shared" si="2"/>
        <v>3398.3051229401458</v>
      </c>
      <c r="E19" s="9">
        <v>0</v>
      </c>
      <c r="F19" s="6">
        <f>B19+(C19-D19-E19)*(1-$A$4)</f>
        <v>132533.89979466569</v>
      </c>
      <c r="G19" s="1"/>
    </row>
    <row r="20" spans="1:7" x14ac:dyDescent="0.2">
      <c r="A20" s="8">
        <v>13</v>
      </c>
      <c r="B20" s="6">
        <f t="shared" si="0"/>
        <v>135847.24728953233</v>
      </c>
      <c r="C20" s="6">
        <f t="shared" si="1"/>
        <v>3313.3474948666426</v>
      </c>
      <c r="D20" s="6">
        <f t="shared" si="2"/>
        <v>3479.0148696099745</v>
      </c>
      <c r="E20" s="9">
        <v>0</v>
      </c>
      <c r="F20" s="6">
        <f>B20+(C20-D20-E20)*(1-$A$4)</f>
        <v>135681.57991478901</v>
      </c>
      <c r="G20" s="1"/>
    </row>
    <row r="21" spans="1:7" x14ac:dyDescent="0.2">
      <c r="A21" s="8">
        <v>14</v>
      </c>
      <c r="B21" s="6">
        <f t="shared" si="0"/>
        <v>139073.61941265871</v>
      </c>
      <c r="C21" s="6">
        <f t="shared" si="1"/>
        <v>3392.0394978697254</v>
      </c>
      <c r="D21" s="6">
        <f t="shared" si="2"/>
        <v>3561.6414727632109</v>
      </c>
      <c r="E21" s="9">
        <v>0</v>
      </c>
      <c r="F21" s="6">
        <f>B21+(C21-D21-E21)*(1-$A$4)</f>
        <v>138904.01743776523</v>
      </c>
      <c r="G21" s="1"/>
    </row>
    <row r="22" spans="1:7" x14ac:dyDescent="0.2">
      <c r="A22" s="8">
        <v>15</v>
      </c>
      <c r="B22" s="6">
        <f t="shared" si="0"/>
        <v>142376.61787370936</v>
      </c>
      <c r="C22" s="6">
        <f t="shared" si="1"/>
        <v>3472.6004359441308</v>
      </c>
      <c r="D22" s="6">
        <f t="shared" si="2"/>
        <v>3646.2304577413374</v>
      </c>
      <c r="E22" s="9">
        <v>0</v>
      </c>
      <c r="F22" s="6">
        <f>B22+(C22-D22-E22)*(1-$A$4)</f>
        <v>142202.98785191216</v>
      </c>
      <c r="G22" s="1"/>
    </row>
    <row r="23" spans="1:7" x14ac:dyDescent="0.2">
      <c r="A23" s="8">
        <v>16</v>
      </c>
      <c r="B23" s="6">
        <f t="shared" si="0"/>
        <v>145758.06254820994</v>
      </c>
      <c r="C23" s="6">
        <f t="shared" si="1"/>
        <v>3555.0746962978042</v>
      </c>
      <c r="D23" s="6">
        <f t="shared" si="2"/>
        <v>3732.828431112694</v>
      </c>
      <c r="E23" s="9">
        <v>0</v>
      </c>
      <c r="F23" s="6">
        <f>B23+(C23-D23-E23)*(1-$A$4)</f>
        <v>145580.30881339507</v>
      </c>
      <c r="G23" s="1"/>
    </row>
    <row r="24" spans="1:7" x14ac:dyDescent="0.2">
      <c r="A24" s="8">
        <v>17</v>
      </c>
      <c r="B24" s="6">
        <f t="shared" si="0"/>
        <v>149219.81653372993</v>
      </c>
      <c r="C24" s="6">
        <f t="shared" si="1"/>
        <v>3639.5077203348769</v>
      </c>
      <c r="D24" s="6">
        <f t="shared" si="2"/>
        <v>3821.4831063516199</v>
      </c>
      <c r="E24" s="9">
        <v>0</v>
      </c>
      <c r="F24" s="6">
        <f>B24+(C24-D24-E24)*(1-$A$4)</f>
        <v>149037.84114771319</v>
      </c>
      <c r="G24" s="1"/>
    </row>
    <row r="25" spans="1:7" x14ac:dyDescent="0.2">
      <c r="A25" s="8">
        <v>18</v>
      </c>
      <c r="B25" s="6">
        <f t="shared" si="0"/>
        <v>152763.78717640601</v>
      </c>
      <c r="C25" s="6">
        <f t="shared" si="1"/>
        <v>3725.9460286928297</v>
      </c>
      <c r="D25" s="6">
        <f t="shared" si="2"/>
        <v>3912.2433301274709</v>
      </c>
      <c r="E25" s="9">
        <v>0</v>
      </c>
      <c r="F25" s="6">
        <f>B25+(C25-D25-E25)*(1-$A$4)</f>
        <v>152577.48987497136</v>
      </c>
      <c r="G25" s="1"/>
    </row>
    <row r="26" spans="1:7" x14ac:dyDescent="0.2">
      <c r="A26" s="8">
        <v>19</v>
      </c>
      <c r="B26" s="6">
        <f t="shared" si="0"/>
        <v>156391.92712184563</v>
      </c>
      <c r="C26" s="6">
        <f t="shared" si="1"/>
        <v>3814.437246874284</v>
      </c>
      <c r="D26" s="6">
        <f t="shared" si="2"/>
        <v>4005.1591092179983</v>
      </c>
      <c r="E26" s="9">
        <v>0</v>
      </c>
      <c r="F26" s="6">
        <f>B26+(C26-D26-E26)*(1-$A$4)</f>
        <v>156201.2052595019</v>
      </c>
      <c r="G26" s="1"/>
    </row>
    <row r="27" spans="1:7" x14ac:dyDescent="0.2">
      <c r="A27" s="8">
        <v>20</v>
      </c>
      <c r="B27" s="6">
        <f t="shared" si="0"/>
        <v>160106.23539098943</v>
      </c>
      <c r="C27" s="6">
        <f t="shared" si="1"/>
        <v>3905.0301314875478</v>
      </c>
      <c r="D27" s="6">
        <f t="shared" si="2"/>
        <v>4100.2816380619252</v>
      </c>
      <c r="E27" s="9">
        <v>0</v>
      </c>
      <c r="F27" s="6">
        <f>B27+(C27-D27-E27)*(1-$A$4)</f>
        <v>159910.98388441507</v>
      </c>
      <c r="G27" s="1"/>
    </row>
    <row r="28" spans="1:7" x14ac:dyDescent="0.2">
      <c r="A28" s="8">
        <v>21</v>
      </c>
      <c r="B28" s="6">
        <f t="shared" si="0"/>
        <v>163908.75848152544</v>
      </c>
      <c r="C28" s="6">
        <f t="shared" si="1"/>
        <v>3997.7745971103768</v>
      </c>
      <c r="D28" s="6">
        <f t="shared" si="2"/>
        <v>4197.6633269658951</v>
      </c>
      <c r="E28" s="9">
        <v>0</v>
      </c>
      <c r="F28" s="6">
        <f>B28+(C28-D28-E28)*(1-$A$4)</f>
        <v>163708.86975166993</v>
      </c>
      <c r="G28" s="1"/>
    </row>
    <row r="29" spans="1:7" x14ac:dyDescent="0.2">
      <c r="A29" s="8">
        <v>22</v>
      </c>
      <c r="B29" s="6">
        <f t="shared" si="0"/>
        <v>167801.59149546167</v>
      </c>
      <c r="C29" s="6">
        <f t="shared" si="1"/>
        <v>4092.7217437917484</v>
      </c>
      <c r="D29" s="6">
        <f t="shared" si="2"/>
        <v>4297.3578309813356</v>
      </c>
      <c r="E29" s="9">
        <v>0</v>
      </c>
      <c r="F29" s="6">
        <f>B29+(C29-D29-E29)*(1-$A$4)</f>
        <v>167596.9554082721</v>
      </c>
      <c r="G29" s="1"/>
    </row>
    <row r="30" spans="1:7" x14ac:dyDescent="0.2">
      <c r="A30" s="8">
        <v>23</v>
      </c>
      <c r="B30" s="6">
        <f t="shared" si="0"/>
        <v>171786.87929347888</v>
      </c>
      <c r="C30" s="6">
        <f t="shared" si="1"/>
        <v>4189.9238852068029</v>
      </c>
      <c r="D30" s="6">
        <f t="shared" si="2"/>
        <v>4399.4200794671424</v>
      </c>
      <c r="E30" s="9">
        <v>0</v>
      </c>
      <c r="F30" s="6">
        <f>B30+(C30-D30-E30)*(1-$A$4)</f>
        <v>171577.38309921854</v>
      </c>
      <c r="G30" s="1"/>
    </row>
    <row r="31" spans="1:7" x14ac:dyDescent="0.2">
      <c r="A31" s="8">
        <v>24</v>
      </c>
      <c r="B31" s="6">
        <f t="shared" si="0"/>
        <v>175866.81767669899</v>
      </c>
      <c r="C31" s="6">
        <f t="shared" si="1"/>
        <v>4289.4345774804633</v>
      </c>
      <c r="D31" s="6">
        <f t="shared" si="2"/>
        <v>4503.9063063544863</v>
      </c>
      <c r="E31" s="9">
        <v>0</v>
      </c>
      <c r="F31" s="6">
        <f>B31+(C31-D31-E31)*(1-$A$4)</f>
        <v>175652.34594782497</v>
      </c>
      <c r="G31" s="1"/>
    </row>
    <row r="32" spans="1:7" x14ac:dyDescent="0.2">
      <c r="A32" s="8">
        <v>25</v>
      </c>
      <c r="B32" s="6">
        <f t="shared" si="0"/>
        <v>180043.65459652059</v>
      </c>
      <c r="C32" s="6">
        <f t="shared" si="1"/>
        <v>4391.3086486956245</v>
      </c>
      <c r="D32" s="6">
        <f t="shared" si="2"/>
        <v>4610.8740811304051</v>
      </c>
      <c r="E32" s="9">
        <v>0</v>
      </c>
      <c r="F32" s="6">
        <f>B32+(C32-D32-E32)*(1-$A$4)</f>
        <v>179824.0891640858</v>
      </c>
      <c r="G32" s="1"/>
    </row>
    <row r="33" spans="1:7" x14ac:dyDescent="0.2">
      <c r="A33" s="8">
        <v>26</v>
      </c>
      <c r="B33" s="6">
        <f t="shared" si="0"/>
        <v>184319.69139318794</v>
      </c>
      <c r="C33" s="6">
        <f t="shared" si="1"/>
        <v>4495.6022291021454</v>
      </c>
      <c r="D33" s="6">
        <f t="shared" si="2"/>
        <v>4720.3823405572521</v>
      </c>
      <c r="E33" s="9">
        <v>0</v>
      </c>
      <c r="F33" s="6">
        <f>B33+(C33-D33-E33)*(1-$A$4)</f>
        <v>184094.91128173284</v>
      </c>
      <c r="G33" s="1"/>
    </row>
    <row r="34" spans="1:7" x14ac:dyDescent="0.2">
      <c r="A34" s="8">
        <v>27</v>
      </c>
      <c r="B34" s="6">
        <f t="shared" si="0"/>
        <v>188697.28406377614</v>
      </c>
      <c r="C34" s="6">
        <f t="shared" si="1"/>
        <v>4602.3727820433214</v>
      </c>
      <c r="D34" s="6">
        <f t="shared" si="2"/>
        <v>4832.491421145487</v>
      </c>
      <c r="E34" s="9">
        <v>0</v>
      </c>
      <c r="F34" s="6">
        <f>B34+(C34-D34-E34)*(1-$A$4)</f>
        <v>188467.16542467396</v>
      </c>
      <c r="G34" s="1"/>
    </row>
    <row r="35" spans="1:7" x14ac:dyDescent="0.2">
      <c r="A35" s="8">
        <v>28</v>
      </c>
      <c r="B35" s="6">
        <f t="shared" si="0"/>
        <v>193178.8445602908</v>
      </c>
      <c r="C35" s="6">
        <f t="shared" si="1"/>
        <v>4711.6791356168496</v>
      </c>
      <c r="D35" s="6">
        <f t="shared" si="2"/>
        <v>4947.2630923976913</v>
      </c>
      <c r="E35" s="9">
        <v>0</v>
      </c>
      <c r="F35" s="6">
        <f>B35+(C35-D35-E35)*(1-$A$4)</f>
        <v>192943.26060350996</v>
      </c>
      <c r="G35" s="1"/>
    </row>
    <row r="36" spans="1:7" x14ac:dyDescent="0.2">
      <c r="A36" s="8">
        <v>29</v>
      </c>
      <c r="B36" s="6">
        <f t="shared" si="0"/>
        <v>197766.84211859771</v>
      </c>
      <c r="C36" s="6">
        <f t="shared" si="1"/>
        <v>4823.5815150877488</v>
      </c>
      <c r="D36" s="6">
        <f t="shared" si="2"/>
        <v>5064.7605908421365</v>
      </c>
      <c r="E36" s="9">
        <v>0</v>
      </c>
      <c r="F36" s="6">
        <f>B36+(C36-D36-E36)*(1-$A$4)</f>
        <v>197525.66304284331</v>
      </c>
      <c r="G36" s="1"/>
    </row>
    <row r="37" spans="1:7" x14ac:dyDescent="0.2">
      <c r="A37" s="8">
        <v>30</v>
      </c>
      <c r="B37" s="6">
        <f>F36*(1+$C$4)</f>
        <v>202463.80461891438</v>
      </c>
      <c r="C37" s="6">
        <f>F36*$B$4</f>
        <v>4938.1415760710834</v>
      </c>
      <c r="D37" s="6">
        <f>(B37+C37)*$D$4</f>
        <v>5185.0486548746376</v>
      </c>
      <c r="E37" s="19">
        <f>(B37-F7)*I4+(C37-D37)*I4</f>
        <v>26959.706726204229</v>
      </c>
      <c r="F37" s="5">
        <f>B37+C37-D37-E37</f>
        <v>175257.19081390661</v>
      </c>
      <c r="G37" s="1"/>
    </row>
    <row r="39" spans="1:7" x14ac:dyDescent="0.2">
      <c r="E39" s="3" t="s">
        <v>2</v>
      </c>
      <c r="F39" s="17">
        <f>((F37/F7)^(1/30))-1</f>
        <v>1.8878805432507306E-2</v>
      </c>
      <c r="G39" s="1"/>
    </row>
    <row r="41" spans="1:7" x14ac:dyDescent="0.2">
      <c r="E41" s="3" t="s">
        <v>1</v>
      </c>
      <c r="F41" s="4">
        <v>0.02</v>
      </c>
      <c r="G41" s="1"/>
    </row>
    <row r="42" spans="1:7" x14ac:dyDescent="0.2">
      <c r="E42" s="3" t="s">
        <v>0</v>
      </c>
      <c r="F42" s="17">
        <f>F39-F41</f>
        <v>-1.1211945674926942E-3</v>
      </c>
      <c r="G42" s="1"/>
    </row>
  </sheetData>
  <hyperlinks>
    <hyperlink ref="A1" r:id="rId1" display="Quelle: Wer seine Enkel liebt, kauft Indexfonds (Volker Loomann, FAZ.NET vom 29.11.2023)" xr:uid="{201CA56F-7F58-E64A-864E-C8B19949C7CA}"/>
  </hyperlinks>
  <pageMargins left="0.7" right="0.7" top="0.78740157499999996" bottom="0.78740157499999996" header="0.3" footer="0.3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CCD60-0DB9-0F4A-9ECF-B9F96A327687}">
  <dimension ref="A1:I42"/>
  <sheetViews>
    <sheetView tabSelected="1" zoomScale="150" workbookViewId="0">
      <selection activeCell="F8" sqref="F8"/>
    </sheetView>
  </sheetViews>
  <sheetFormatPr baseColWidth="10" defaultRowHeight="16" x14ac:dyDescent="0.2"/>
  <cols>
    <col min="1" max="1" width="15.83203125" style="1" customWidth="1"/>
    <col min="2" max="7" width="15.83203125" style="2" customWidth="1"/>
    <col min="8" max="10" width="15.83203125" style="1" customWidth="1"/>
    <col min="11" max="16384" width="10.83203125" style="1"/>
  </cols>
  <sheetData>
    <row r="1" spans="1:9" x14ac:dyDescent="0.2">
      <c r="A1" s="16" t="s">
        <v>13</v>
      </c>
    </row>
    <row r="2" spans="1:9" x14ac:dyDescent="0.2">
      <c r="A2" s="16"/>
    </row>
    <row r="3" spans="1:9" s="13" customFormat="1" ht="34" x14ac:dyDescent="0.2">
      <c r="A3" s="14" t="s">
        <v>12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4" t="s">
        <v>11</v>
      </c>
      <c r="H3" s="15" t="s">
        <v>10</v>
      </c>
      <c r="I3" s="14" t="s">
        <v>9</v>
      </c>
    </row>
    <row r="4" spans="1:9" x14ac:dyDescent="0.2">
      <c r="A4" s="4">
        <v>0</v>
      </c>
      <c r="B4" s="4">
        <v>2.5000000000000001E-2</v>
      </c>
      <c r="C4" s="4">
        <v>2.5000000000000001E-2</v>
      </c>
      <c r="D4" s="4">
        <v>4.0000000000000001E-3</v>
      </c>
      <c r="E4" s="4">
        <v>0.25</v>
      </c>
      <c r="F4" s="4">
        <v>0</v>
      </c>
      <c r="G4" s="12">
        <f>1/(4+F4)</f>
        <v>0.25</v>
      </c>
      <c r="H4" s="4">
        <v>5.5E-2</v>
      </c>
      <c r="I4" s="12">
        <f>G4+(G4*H4)+(G4*F4)</f>
        <v>0.26374999999999998</v>
      </c>
    </row>
    <row r="6" spans="1:9" x14ac:dyDescent="0.2">
      <c r="A6" s="11" t="s">
        <v>8</v>
      </c>
      <c r="B6" s="10" t="s">
        <v>7</v>
      </c>
      <c r="C6" s="10" t="s">
        <v>6</v>
      </c>
      <c r="D6" s="10" t="s">
        <v>5</v>
      </c>
      <c r="E6" s="10" t="s">
        <v>4</v>
      </c>
      <c r="F6" s="10" t="s">
        <v>3</v>
      </c>
      <c r="G6" s="1"/>
    </row>
    <row r="7" spans="1:9" x14ac:dyDescent="0.2">
      <c r="A7" s="8">
        <v>0</v>
      </c>
      <c r="B7" s="9">
        <v>100000</v>
      </c>
      <c r="C7" s="9">
        <v>0</v>
      </c>
      <c r="D7" s="9">
        <v>60</v>
      </c>
      <c r="E7" s="9">
        <v>0</v>
      </c>
      <c r="F7" s="7">
        <f>B7-D7</f>
        <v>99940</v>
      </c>
      <c r="G7" s="1"/>
    </row>
    <row r="8" spans="1:9" x14ac:dyDescent="0.2">
      <c r="A8" s="8">
        <v>1</v>
      </c>
      <c r="B8" s="6">
        <f>F7*(1+$C$4)</f>
        <v>102438.49999999999</v>
      </c>
      <c r="C8" s="6">
        <f>F7*$B$4</f>
        <v>2498.5</v>
      </c>
      <c r="D8" s="6">
        <f>(B8+C8)*$D$4</f>
        <v>419.74799999999993</v>
      </c>
      <c r="E8" s="6">
        <f>(C8-D8)*$I$4</f>
        <v>548.27083999999991</v>
      </c>
      <c r="F8" s="18">
        <f>B8+(C8-D8-E8)*(1-$A$4)</f>
        <v>103968.98115999998</v>
      </c>
      <c r="G8" s="1"/>
    </row>
    <row r="9" spans="1:9" x14ac:dyDescent="0.2">
      <c r="A9" s="8">
        <v>2</v>
      </c>
      <c r="B9" s="6">
        <f>F8*(1+$C$4)</f>
        <v>106568.20568899997</v>
      </c>
      <c r="C9" s="6">
        <f>F8*$B$4</f>
        <v>2599.2245289999996</v>
      </c>
      <c r="D9" s="6">
        <f>(B9+C9)*$D$4</f>
        <v>436.66972087199986</v>
      </c>
      <c r="E9" s="6">
        <f>(C9-D9)*$I$4</f>
        <v>570.3738306437599</v>
      </c>
      <c r="F9" s="6">
        <f t="shared" ref="F9:F36" si="0">B9+(C9-D9-E9)*(1-$A$4)</f>
        <v>108160.38666648421</v>
      </c>
      <c r="G9" s="1"/>
    </row>
    <row r="10" spans="1:9" x14ac:dyDescent="0.2">
      <c r="A10" s="8">
        <v>3</v>
      </c>
      <c r="B10" s="6">
        <f>F9*(1+$C$4)</f>
        <v>110864.3963331463</v>
      </c>
      <c r="C10" s="6">
        <f>F9*$B$4</f>
        <v>2704.0096666621052</v>
      </c>
      <c r="D10" s="6">
        <f>(B10+C10)*$D$4</f>
        <v>454.27362399923368</v>
      </c>
      <c r="E10" s="6">
        <f>(C10-D10)*$I$4</f>
        <v>593.36788125233238</v>
      </c>
      <c r="F10" s="6">
        <f t="shared" si="0"/>
        <v>112520.76449455685</v>
      </c>
      <c r="G10" s="1"/>
    </row>
    <row r="11" spans="1:9" x14ac:dyDescent="0.2">
      <c r="A11" s="8">
        <v>4</v>
      </c>
      <c r="B11" s="6">
        <f>F10*(1+$C$4)</f>
        <v>115333.78360692076</v>
      </c>
      <c r="C11" s="6">
        <f>F10*$B$4</f>
        <v>2813.0191123639215</v>
      </c>
      <c r="D11" s="6">
        <f>(B11+C11)*$D$4</f>
        <v>472.58721087713872</v>
      </c>
      <c r="E11" s="6">
        <f>(C11-D11)*$I$4</f>
        <v>617.28891401713895</v>
      </c>
      <c r="F11" s="6">
        <f t="shared" si="0"/>
        <v>117056.9265943904</v>
      </c>
      <c r="G11" s="1"/>
    </row>
    <row r="12" spans="1:9" x14ac:dyDescent="0.2">
      <c r="A12" s="8">
        <v>5</v>
      </c>
      <c r="B12" s="6">
        <f>F11*(1+$C$4)</f>
        <v>119983.34975925015</v>
      </c>
      <c r="C12" s="6">
        <f>F11*$B$4</f>
        <v>2926.4231648597602</v>
      </c>
      <c r="D12" s="6">
        <f>(B12+C12)*$D$4</f>
        <v>491.63909169643966</v>
      </c>
      <c r="E12" s="6">
        <f>(C12-D12)*$I$4</f>
        <v>642.17429929682578</v>
      </c>
      <c r="F12" s="6">
        <f t="shared" si="0"/>
        <v>121775.95953311665</v>
      </c>
      <c r="G12" s="1"/>
    </row>
    <row r="13" spans="1:9" x14ac:dyDescent="0.2">
      <c r="A13" s="8">
        <v>6</v>
      </c>
      <c r="B13" s="6">
        <f>F12*(1+$C$4)</f>
        <v>124820.35852144455</v>
      </c>
      <c r="C13" s="6">
        <f>F12*$B$4</f>
        <v>3044.3989883279164</v>
      </c>
      <c r="D13" s="6">
        <f>(B13+C13)*$D$4</f>
        <v>511.45903003908984</v>
      </c>
      <c r="E13" s="6">
        <f>(C13-D13)*$I$4</f>
        <v>668.06291399867791</v>
      </c>
      <c r="F13" s="6">
        <f t="shared" si="0"/>
        <v>126685.23556573469</v>
      </c>
      <c r="G13" s="1"/>
    </row>
    <row r="14" spans="1:9" x14ac:dyDescent="0.2">
      <c r="A14" s="8">
        <v>7</v>
      </c>
      <c r="B14" s="6">
        <f>F13*(1+$C$4)</f>
        <v>129852.36645487805</v>
      </c>
      <c r="C14" s="6">
        <f>F13*$B$4</f>
        <v>3167.1308891433673</v>
      </c>
      <c r="D14" s="6">
        <f>(B14+C14)*$D$4</f>
        <v>532.07798937608572</v>
      </c>
      <c r="E14" s="6">
        <f>(C14-D14)*$I$4</f>
        <v>694.99520231362055</v>
      </c>
      <c r="F14" s="6">
        <f t="shared" si="0"/>
        <v>131792.42415233172</v>
      </c>
      <c r="G14" s="1"/>
    </row>
    <row r="15" spans="1:9" x14ac:dyDescent="0.2">
      <c r="A15" s="8">
        <v>8</v>
      </c>
      <c r="B15" s="6">
        <f>F14*(1+$C$4)</f>
        <v>135087.23475614001</v>
      </c>
      <c r="C15" s="6">
        <f>F14*$B$4</f>
        <v>3294.8106038082933</v>
      </c>
      <c r="D15" s="6">
        <f>(B15+C15)*$D$4</f>
        <v>553.52818143979323</v>
      </c>
      <c r="E15" s="6">
        <f>(C15-D15)*$I$4</f>
        <v>723.01323889969183</v>
      </c>
      <c r="F15" s="6">
        <f t="shared" si="0"/>
        <v>137105.50393960881</v>
      </c>
      <c r="G15" s="1"/>
    </row>
    <row r="16" spans="1:9" x14ac:dyDescent="0.2">
      <c r="A16" s="8">
        <v>9</v>
      </c>
      <c r="B16" s="6">
        <f>F15*(1+$C$4)</f>
        <v>140533.14153809901</v>
      </c>
      <c r="C16" s="6">
        <f>F15*$B$4</f>
        <v>3427.6375984902206</v>
      </c>
      <c r="D16" s="6">
        <f>(B16+C16)*$D$4</f>
        <v>575.8431165463569</v>
      </c>
      <c r="E16" s="6">
        <f>(C16-D16)*$I$4</f>
        <v>752.16079461269396</v>
      </c>
      <c r="F16" s="6">
        <f t="shared" si="0"/>
        <v>142632.77522543017</v>
      </c>
      <c r="G16" s="1"/>
    </row>
    <row r="17" spans="1:7" x14ac:dyDescent="0.2">
      <c r="A17" s="8">
        <v>10</v>
      </c>
      <c r="B17" s="6">
        <f>F16*(1+$C$4)</f>
        <v>146198.59460606592</v>
      </c>
      <c r="C17" s="6">
        <f>F16*$B$4</f>
        <v>3565.8193806357544</v>
      </c>
      <c r="D17" s="6">
        <f>(B17+C17)*$D$4</f>
        <v>599.05765594680668</v>
      </c>
      <c r="E17" s="6">
        <f>(C17-D17)*$I$4</f>
        <v>782.48340488670988</v>
      </c>
      <c r="F17" s="6">
        <f t="shared" si="0"/>
        <v>148382.87292586817</v>
      </c>
      <c r="G17" s="1"/>
    </row>
    <row r="18" spans="1:7" x14ac:dyDescent="0.2">
      <c r="A18" s="8">
        <v>11</v>
      </c>
      <c r="B18" s="6">
        <f>F17*(1+$C$4)</f>
        <v>152092.44474901486</v>
      </c>
      <c r="C18" s="6">
        <f>F17*$B$4</f>
        <v>3709.5718231467044</v>
      </c>
      <c r="D18" s="6">
        <f>(B18+C18)*$D$4</f>
        <v>623.20806628864636</v>
      </c>
      <c r="E18" s="6">
        <f>(C18-D18)*$I$4</f>
        <v>814.0284408713128</v>
      </c>
      <c r="F18" s="6">
        <f t="shared" si="0"/>
        <v>154364.7800650016</v>
      </c>
      <c r="G18" s="1"/>
    </row>
    <row r="19" spans="1:7" x14ac:dyDescent="0.2">
      <c r="A19" s="8">
        <v>12</v>
      </c>
      <c r="B19" s="6">
        <f>F18*(1+$C$4)</f>
        <v>158223.89956662661</v>
      </c>
      <c r="C19" s="6">
        <f>F18*$B$4</f>
        <v>3859.1195016250404</v>
      </c>
      <c r="D19" s="6">
        <f>(B19+C19)*$D$4</f>
        <v>648.33207627300658</v>
      </c>
      <c r="E19" s="6">
        <f>(C19-D19)*$I$4</f>
        <v>846.84518343659897</v>
      </c>
      <c r="F19" s="6">
        <f t="shared" si="0"/>
        <v>160587.84180854206</v>
      </c>
      <c r="G19" s="1"/>
    </row>
    <row r="20" spans="1:7" x14ac:dyDescent="0.2">
      <c r="A20" s="8">
        <v>13</v>
      </c>
      <c r="B20" s="6">
        <f>F19*(1+$C$4)</f>
        <v>164602.53785375558</v>
      </c>
      <c r="C20" s="6">
        <f>F19*$B$4</f>
        <v>4014.6960452135518</v>
      </c>
      <c r="D20" s="6">
        <f>(B20+C20)*$D$4</f>
        <v>674.46893559587659</v>
      </c>
      <c r="E20" s="6">
        <f>(C20-D20)*$I$4</f>
        <v>880.9849001616617</v>
      </c>
      <c r="F20" s="6">
        <f t="shared" si="0"/>
        <v>167061.7800632116</v>
      </c>
      <c r="G20" s="1"/>
    </row>
    <row r="21" spans="1:7" x14ac:dyDescent="0.2">
      <c r="A21" s="8">
        <v>14</v>
      </c>
      <c r="B21" s="6">
        <f>F20*(1+$C$4)</f>
        <v>171238.32456479187</v>
      </c>
      <c r="C21" s="6">
        <f>F20*$B$4</f>
        <v>4176.5445015802898</v>
      </c>
      <c r="D21" s="6">
        <f>(B21+C21)*$D$4</f>
        <v>701.65947626548871</v>
      </c>
      <c r="E21" s="6">
        <f>(C21-D21)*$I$4</f>
        <v>916.50092542677874</v>
      </c>
      <c r="F21" s="6">
        <f t="shared" si="0"/>
        <v>173796.7086646799</v>
      </c>
      <c r="G21" s="1"/>
    </row>
    <row r="22" spans="1:7" x14ac:dyDescent="0.2">
      <c r="A22" s="8">
        <v>15</v>
      </c>
      <c r="B22" s="6">
        <f>F21*(1+$C$4)</f>
        <v>178141.62638129687</v>
      </c>
      <c r="C22" s="6">
        <f>F21*$B$4</f>
        <v>4344.9177166169975</v>
      </c>
      <c r="D22" s="6">
        <f>(B22+C22)*$D$4</f>
        <v>729.94617639165551</v>
      </c>
      <c r="E22" s="6">
        <f>(C22-D22)*$I$4</f>
        <v>953.44874373443383</v>
      </c>
      <c r="F22" s="6">
        <f t="shared" si="0"/>
        <v>180803.14917778777</v>
      </c>
      <c r="G22" s="1"/>
    </row>
    <row r="23" spans="1:7" x14ac:dyDescent="0.2">
      <c r="A23" s="8">
        <v>16</v>
      </c>
      <c r="B23" s="6">
        <f>F22*(1+$C$4)</f>
        <v>185323.22790723245</v>
      </c>
      <c r="C23" s="6">
        <f>F22*$B$4</f>
        <v>4520.0787294446945</v>
      </c>
      <c r="D23" s="6">
        <f>(B23+C23)*$D$4</f>
        <v>759.37322654670868</v>
      </c>
      <c r="E23" s="6">
        <f>(C23-D23)*$I$4</f>
        <v>991.88607638934366</v>
      </c>
      <c r="F23" s="6">
        <f t="shared" si="0"/>
        <v>188092.04733374109</v>
      </c>
      <c r="G23" s="1"/>
    </row>
    <row r="24" spans="1:7" x14ac:dyDescent="0.2">
      <c r="A24" s="8">
        <v>17</v>
      </c>
      <c r="B24" s="6">
        <f>F23*(1+$C$4)</f>
        <v>192794.34851708461</v>
      </c>
      <c r="C24" s="6">
        <f>F23*$B$4</f>
        <v>4702.3011833435276</v>
      </c>
      <c r="D24" s="6">
        <f>(B24+C24)*$D$4</f>
        <v>789.98659880171249</v>
      </c>
      <c r="E24" s="6">
        <f>(C24-D24)*$I$4</f>
        <v>1031.8729716729035</v>
      </c>
      <c r="F24" s="6">
        <f t="shared" si="0"/>
        <v>195674.79012995353</v>
      </c>
      <c r="G24" s="1"/>
    </row>
    <row r="25" spans="1:7" x14ac:dyDescent="0.2">
      <c r="A25" s="8">
        <v>18</v>
      </c>
      <c r="B25" s="6">
        <f>F24*(1+$C$4)</f>
        <v>200566.65988320234</v>
      </c>
      <c r="C25" s="6">
        <f>F24*$B$4</f>
        <v>4891.8697532488386</v>
      </c>
      <c r="D25" s="6">
        <f>(B25+C25)*$D$4</f>
        <v>821.83411854580481</v>
      </c>
      <c r="E25" s="6">
        <f>(C25-D25)*$I$4</f>
        <v>1073.4718986529251</v>
      </c>
      <c r="F25" s="6">
        <f t="shared" si="0"/>
        <v>203563.22361925244</v>
      </c>
      <c r="G25" s="1"/>
    </row>
    <row r="26" spans="1:7" x14ac:dyDescent="0.2">
      <c r="A26" s="8">
        <v>19</v>
      </c>
      <c r="B26" s="6">
        <f>F25*(1+$C$4)</f>
        <v>208652.30420973373</v>
      </c>
      <c r="C26" s="6">
        <f>F25*$B$4</f>
        <v>5089.0805904813114</v>
      </c>
      <c r="D26" s="6">
        <f>(B26+C26)*$D$4</f>
        <v>854.96553920086023</v>
      </c>
      <c r="E26" s="6">
        <f>(C26-D26)*$I$4</f>
        <v>1116.7478447752189</v>
      </c>
      <c r="F26" s="6">
        <f t="shared" si="0"/>
        <v>211769.67141623897</v>
      </c>
      <c r="G26" s="1"/>
    </row>
    <row r="27" spans="1:7" x14ac:dyDescent="0.2">
      <c r="A27" s="8">
        <v>20</v>
      </c>
      <c r="B27" s="6">
        <f>F26*(1+$C$4)</f>
        <v>217063.91320164493</v>
      </c>
      <c r="C27" s="6">
        <f>F26*$B$4</f>
        <v>5294.241785405975</v>
      </c>
      <c r="D27" s="6">
        <f>(B27+C27)*$D$4</f>
        <v>889.43261994820364</v>
      </c>
      <c r="E27" s="6">
        <f>(C27-D27)*$I$4</f>
        <v>1161.768417389487</v>
      </c>
      <c r="F27" s="6">
        <f t="shared" si="0"/>
        <v>220306.95394971321</v>
      </c>
      <c r="G27" s="1"/>
    </row>
    <row r="28" spans="1:7" x14ac:dyDescent="0.2">
      <c r="A28" s="8">
        <v>21</v>
      </c>
      <c r="B28" s="6">
        <f>F27*(1+$C$4)</f>
        <v>225814.62779845603</v>
      </c>
      <c r="C28" s="6">
        <f>F27*$B$4</f>
        <v>5507.6738487428302</v>
      </c>
      <c r="D28" s="6">
        <f>(B28+C28)*$D$4</f>
        <v>925.28920658879542</v>
      </c>
      <c r="E28" s="6">
        <f>(C28-D28)*$I$4</f>
        <v>1208.6039493681267</v>
      </c>
      <c r="F28" s="6">
        <f t="shared" si="0"/>
        <v>229188.40849124195</v>
      </c>
      <c r="G28" s="1"/>
    </row>
    <row r="29" spans="1:7" x14ac:dyDescent="0.2">
      <c r="A29" s="8">
        <v>22</v>
      </c>
      <c r="B29" s="6">
        <f>F28*(1+$C$4)</f>
        <v>234918.11870352298</v>
      </c>
      <c r="C29" s="6">
        <f>F28*$B$4</f>
        <v>5729.7102122810493</v>
      </c>
      <c r="D29" s="6">
        <f>(B29+C29)*$D$4</f>
        <v>962.59131566321616</v>
      </c>
      <c r="E29" s="6">
        <f>(C29-D29)*$I$4</f>
        <v>1257.3276089829535</v>
      </c>
      <c r="F29" s="6">
        <f t="shared" si="0"/>
        <v>238427.90999115785</v>
      </c>
      <c r="G29" s="1"/>
    </row>
    <row r="30" spans="1:7" x14ac:dyDescent="0.2">
      <c r="A30" s="8">
        <v>23</v>
      </c>
      <c r="B30" s="6">
        <f>F29*(1+$C$4)</f>
        <v>244388.60774093677</v>
      </c>
      <c r="C30" s="6">
        <f>F29*$B$4</f>
        <v>5960.6977497789467</v>
      </c>
      <c r="D30" s="6">
        <f>(B30+C30)*$D$4</f>
        <v>1001.3972219628629</v>
      </c>
      <c r="E30" s="6">
        <f>(C30-D30)*$I$4</f>
        <v>1308.015514211492</v>
      </c>
      <c r="F30" s="6">
        <f t="shared" si="0"/>
        <v>248039.89275454136</v>
      </c>
      <c r="G30" s="1"/>
    </row>
    <row r="31" spans="1:7" x14ac:dyDescent="0.2">
      <c r="A31" s="8">
        <v>24</v>
      </c>
      <c r="B31" s="6">
        <f>F30*(1+$C$4)</f>
        <v>254240.89007340488</v>
      </c>
      <c r="C31" s="6">
        <f>F30*$B$4</f>
        <v>6200.997318863534</v>
      </c>
      <c r="D31" s="6">
        <f>(B31+C31)*$D$4</f>
        <v>1041.7675495690737</v>
      </c>
      <c r="E31" s="6">
        <f>(C31-D31)*$I$4</f>
        <v>1360.7468516514139</v>
      </c>
      <c r="F31" s="6">
        <f t="shared" si="0"/>
        <v>258039.37299104792</v>
      </c>
      <c r="G31" s="1"/>
    </row>
    <row r="32" spans="1:7" x14ac:dyDescent="0.2">
      <c r="A32" s="8">
        <v>25</v>
      </c>
      <c r="B32" s="6">
        <f>F31*(1+$C$4)</f>
        <v>264490.35731582408</v>
      </c>
      <c r="C32" s="6">
        <f>F31*$B$4</f>
        <v>6450.9843247761983</v>
      </c>
      <c r="D32" s="6">
        <f>(B32+C32)*$D$4</f>
        <v>1083.7653665624011</v>
      </c>
      <c r="E32" s="6">
        <f>(C32-D32)*$I$4</f>
        <v>1415.6040002288889</v>
      </c>
      <c r="F32" s="6">
        <f t="shared" si="0"/>
        <v>268441.97227380896</v>
      </c>
      <c r="G32" s="1"/>
    </row>
    <row r="33" spans="1:7" x14ac:dyDescent="0.2">
      <c r="A33" s="8">
        <v>26</v>
      </c>
      <c r="B33" s="6">
        <f>F32*(1+$C$4)</f>
        <v>275153.02158065414</v>
      </c>
      <c r="C33" s="6">
        <f>F32*$B$4</f>
        <v>6711.0493068452242</v>
      </c>
      <c r="D33" s="6">
        <f>(B33+C33)*$D$4</f>
        <v>1127.4562835499976</v>
      </c>
      <c r="E33" s="6">
        <f>(C33-D33)*$I$4</f>
        <v>1472.6726598941159</v>
      </c>
      <c r="F33" s="6">
        <f t="shared" si="0"/>
        <v>279263.94194405526</v>
      </c>
      <c r="G33" s="1"/>
    </row>
    <row r="34" spans="1:7" x14ac:dyDescent="0.2">
      <c r="A34" s="8">
        <v>27</v>
      </c>
      <c r="B34" s="6">
        <f>F33*(1+$C$4)</f>
        <v>286245.54049265664</v>
      </c>
      <c r="C34" s="6">
        <f>F33*$B$4</f>
        <v>6981.5985486013815</v>
      </c>
      <c r="D34" s="6">
        <f>(B34+C34)*$D$4</f>
        <v>1172.9085561650322</v>
      </c>
      <c r="E34" s="6">
        <f>(C34-D34)*$I$4</f>
        <v>1532.041985505087</v>
      </c>
      <c r="F34" s="6">
        <f t="shared" si="0"/>
        <v>290522.18849958788</v>
      </c>
      <c r="G34" s="1"/>
    </row>
    <row r="35" spans="1:7" x14ac:dyDescent="0.2">
      <c r="A35" s="8">
        <v>28</v>
      </c>
      <c r="B35" s="6">
        <f>F34*(1+$C$4)</f>
        <v>297785.24321207753</v>
      </c>
      <c r="C35" s="6">
        <f>F34*$B$4</f>
        <v>7263.0547124896975</v>
      </c>
      <c r="D35" s="6">
        <f>(B35+C35)*$D$4</f>
        <v>1220.1931916982689</v>
      </c>
      <c r="E35" s="6">
        <f>(C35-D35)*$I$4</f>
        <v>1593.804726108739</v>
      </c>
      <c r="F35" s="6">
        <f t="shared" si="0"/>
        <v>302234.30000676023</v>
      </c>
      <c r="G35" s="1"/>
    </row>
    <row r="36" spans="1:7" x14ac:dyDescent="0.2">
      <c r="A36" s="8">
        <v>29</v>
      </c>
      <c r="B36" s="6">
        <f>F35*(1+$C$4)</f>
        <v>309790.15750692919</v>
      </c>
      <c r="C36" s="6">
        <f>F35*$B$4</f>
        <v>7555.857500169006</v>
      </c>
      <c r="D36" s="6">
        <f>(B36+C36)*$D$4</f>
        <v>1269.3840600283929</v>
      </c>
      <c r="E36" s="6">
        <f>(C36-D36)*$I$4</f>
        <v>1658.0573698370865</v>
      </c>
      <c r="F36" s="6">
        <f t="shared" si="0"/>
        <v>314418.57357723272</v>
      </c>
      <c r="G36" s="1"/>
    </row>
    <row r="37" spans="1:7" x14ac:dyDescent="0.2">
      <c r="A37" s="8">
        <v>30</v>
      </c>
      <c r="B37" s="6">
        <f>F36*(1+$C$4)</f>
        <v>322279.03791666351</v>
      </c>
      <c r="C37" s="6">
        <f>F36*$B$4</f>
        <v>7860.4643394308187</v>
      </c>
      <c r="D37" s="6">
        <f>(B37+C37)*$D$4</f>
        <v>1320.5580090243773</v>
      </c>
      <c r="E37" s="7">
        <f>(B37-F7)*I4+(C37-D37)*I4</f>
        <v>60366.821545164697</v>
      </c>
      <c r="F37" s="5">
        <f>B37+C37-D37-E37</f>
        <v>268452.12270190526</v>
      </c>
      <c r="G37" s="1"/>
    </row>
    <row r="39" spans="1:7" x14ac:dyDescent="0.2">
      <c r="E39" s="3" t="s">
        <v>2</v>
      </c>
      <c r="F39" s="17">
        <f>((F37/F7)^(1/30))-1</f>
        <v>3.3485171930090374E-2</v>
      </c>
      <c r="G39" s="1"/>
    </row>
    <row r="41" spans="1:7" x14ac:dyDescent="0.2">
      <c r="E41" s="3" t="s">
        <v>1</v>
      </c>
      <c r="F41" s="4">
        <v>0.02</v>
      </c>
      <c r="G41" s="1"/>
    </row>
    <row r="42" spans="1:7" x14ac:dyDescent="0.2">
      <c r="E42" s="3" t="s">
        <v>0</v>
      </c>
      <c r="F42" s="17">
        <f>F39-F41</f>
        <v>1.3485171930090373E-2</v>
      </c>
      <c r="G42" s="1"/>
    </row>
  </sheetData>
  <hyperlinks>
    <hyperlink ref="A1" r:id="rId1" display="Quelle: Wer seine Enkel liebt, kauft Indexfonds (Volker Loomann, FAZ.NET vom 29.11.2023)" xr:uid="{FE4675A5-DF2D-2D40-96C1-E5F8996D1A72}"/>
  </hyperlinks>
  <pageMargins left="0.7" right="0.7" top="0.78740157499999996" bottom="0.78740157499999996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Aktiendepot</vt:lpstr>
      <vt:lpstr>Vermögensverwaltung</vt:lpstr>
      <vt:lpstr>Investmentfonds</vt:lpstr>
      <vt:lpstr>Dachfonds</vt:lpstr>
      <vt:lpstr>Indexfonds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Meyer</dc:creator>
  <cp:lastModifiedBy>Thomas Meyer</cp:lastModifiedBy>
  <dcterms:created xsi:type="dcterms:W3CDTF">2025-02-10T17:47:59Z</dcterms:created>
  <dcterms:modified xsi:type="dcterms:W3CDTF">2025-02-11T09:24:01Z</dcterms:modified>
</cp:coreProperties>
</file>