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c7ec8eb58c11559d/Projekt aktuell/"/>
    </mc:Choice>
  </mc:AlternateContent>
  <xr:revisionPtr revIDLastSave="1" documentId="8_{7CCF6925-A5BD-FF40-898C-B30DCF76EF01}" xr6:coauthVersionLast="47" xr6:coauthVersionMax="47" xr10:uidLastSave="{2E907F2F-4BBD-1F4D-ABEA-8C355E6E505A}"/>
  <bookViews>
    <workbookView xWindow="780" yWindow="2415" windowWidth="18210" windowHeight="984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H19" i="1"/>
  <c r="I19" i="1"/>
  <c r="L19" i="1"/>
  <c r="G20" i="1"/>
  <c r="H20" i="1"/>
  <c r="I10" i="1"/>
  <c r="I13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C50" i="1"/>
  <c r="L47" i="1"/>
  <c r="K50" i="1"/>
  <c r="L50" i="1"/>
  <c r="G48" i="1"/>
  <c r="G52" i="1"/>
  <c r="I20" i="1"/>
  <c r="L20" i="1"/>
  <c r="G21" i="1"/>
  <c r="H21" i="1"/>
  <c r="I21" i="1"/>
  <c r="L21" i="1"/>
  <c r="G22" i="1"/>
  <c r="H22" i="1"/>
  <c r="I22" i="1"/>
  <c r="L22" i="1"/>
  <c r="G23" i="1"/>
  <c r="H23" i="1"/>
  <c r="I23" i="1"/>
  <c r="L23" i="1"/>
  <c r="G24" i="1"/>
  <c r="H24" i="1"/>
  <c r="I24" i="1"/>
  <c r="L24" i="1"/>
  <c r="G25" i="1"/>
  <c r="H25" i="1"/>
  <c r="I25" i="1"/>
  <c r="L25" i="1"/>
  <c r="G26" i="1"/>
  <c r="H26" i="1"/>
  <c r="I26" i="1"/>
  <c r="L26" i="1"/>
  <c r="G27" i="1"/>
  <c r="H27" i="1"/>
  <c r="I27" i="1"/>
  <c r="L27" i="1"/>
  <c r="G28" i="1"/>
  <c r="H28" i="1"/>
  <c r="I28" i="1"/>
  <c r="L28" i="1"/>
  <c r="G29" i="1"/>
  <c r="H29" i="1"/>
  <c r="I29" i="1"/>
  <c r="L29" i="1"/>
  <c r="G30" i="1"/>
  <c r="H30" i="1"/>
  <c r="I30" i="1"/>
  <c r="L30" i="1"/>
  <c r="G31" i="1"/>
  <c r="H31" i="1"/>
  <c r="I31" i="1"/>
  <c r="L31" i="1"/>
  <c r="G32" i="1"/>
  <c r="H32" i="1"/>
  <c r="I32" i="1"/>
  <c r="L32" i="1"/>
  <c r="G33" i="1"/>
  <c r="H33" i="1"/>
  <c r="I33" i="1"/>
  <c r="L33" i="1"/>
  <c r="G34" i="1"/>
  <c r="H34" i="1"/>
  <c r="I34" i="1"/>
  <c r="L34" i="1"/>
  <c r="G35" i="1"/>
  <c r="H35" i="1"/>
  <c r="I35" i="1"/>
  <c r="L35" i="1"/>
  <c r="G36" i="1"/>
  <c r="H36" i="1"/>
  <c r="I36" i="1"/>
  <c r="L36" i="1"/>
  <c r="G37" i="1"/>
  <c r="H37" i="1"/>
  <c r="I37" i="1"/>
  <c r="L37" i="1"/>
  <c r="G38" i="1"/>
  <c r="H38" i="1"/>
  <c r="I38" i="1"/>
  <c r="L38" i="1"/>
  <c r="G39" i="1"/>
  <c r="H39" i="1"/>
  <c r="I39" i="1"/>
  <c r="L39" i="1"/>
  <c r="G40" i="1"/>
  <c r="H40" i="1"/>
  <c r="I40" i="1"/>
  <c r="L40" i="1"/>
  <c r="G41" i="1"/>
  <c r="H41" i="1"/>
  <c r="I41" i="1"/>
  <c r="L41" i="1"/>
  <c r="G42" i="1"/>
  <c r="H42" i="1"/>
  <c r="I42" i="1"/>
  <c r="L42" i="1"/>
  <c r="G43" i="1"/>
  <c r="H43" i="1"/>
  <c r="I43" i="1"/>
  <c r="L43" i="1"/>
  <c r="O12" i="1"/>
  <c r="O10" i="1"/>
  <c r="O11" i="1"/>
  <c r="M50" i="1"/>
  <c r="G50" i="1"/>
  <c r="G55" i="1"/>
  <c r="L46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I14" i="1"/>
  <c r="I15" i="1"/>
</calcChain>
</file>

<file path=xl/sharedStrings.xml><?xml version="1.0" encoding="utf-8"?>
<sst xmlns="http://schemas.openxmlformats.org/spreadsheetml/2006/main" count="46" uniqueCount="46">
  <si>
    <t>kontoführung</t>
  </si>
  <si>
    <t>gebildet kapital 0,4</t>
  </si>
  <si>
    <t>500*12=</t>
  </si>
  <si>
    <t>ter 0,12</t>
  </si>
  <si>
    <t>gesamt</t>
  </si>
  <si>
    <t>ter</t>
  </si>
  <si>
    <t>Jahr</t>
  </si>
  <si>
    <t>Kapital</t>
  </si>
  <si>
    <t>Geb.Kapital 0,4</t>
  </si>
  <si>
    <t>betrag jährlich</t>
  </si>
  <si>
    <t>Kapital +7%</t>
  </si>
  <si>
    <t>kontok.</t>
  </si>
  <si>
    <t>Steuer</t>
  </si>
  <si>
    <t>Ergibt:</t>
  </si>
  <si>
    <t xml:space="preserve">Fondvolumen </t>
  </si>
  <si>
    <t xml:space="preserve">Steuerersparnis </t>
  </si>
  <si>
    <t>Kosten Ansparphase</t>
  </si>
  <si>
    <t>Steuer bei Auszahlung 22 Jahre</t>
  </si>
  <si>
    <t>moantliche rente errechnen</t>
  </si>
  <si>
    <t>monate</t>
  </si>
  <si>
    <t>steuerlast mtl.</t>
  </si>
  <si>
    <t>Kosten einmalig Auszahlung 0,5%</t>
  </si>
  <si>
    <t>Monatlich 1,8% auf Auszahlung für 22 jahre</t>
  </si>
  <si>
    <t>Gesamtkosten</t>
  </si>
  <si>
    <t>Erstattung p.Jahr</t>
  </si>
  <si>
    <t>Jahre</t>
  </si>
  <si>
    <t>Wenn man die Steuerersparnis bei 7% Rendite</t>
  </si>
  <si>
    <t>anlegt für 25 Jahre ergibt das</t>
  </si>
  <si>
    <t>Somit wären die Kosten wieder drin</t>
  </si>
  <si>
    <t>Fazit</t>
  </si>
  <si>
    <t>Steuerdifferenz 2022</t>
  </si>
  <si>
    <t>ohne Tobi 3659</t>
  </si>
  <si>
    <t>ohne julia 2738</t>
  </si>
  <si>
    <t>ohne beide</t>
  </si>
  <si>
    <t>mit beide</t>
  </si>
  <si>
    <t>diffenerz</t>
  </si>
  <si>
    <t xml:space="preserve">Auszahlung </t>
  </si>
  <si>
    <t>Auszahlungsjahre an Beispiel ermittelt Jahre</t>
  </si>
  <si>
    <t>Annahme man legt die Steuerersparnis jedes Jahr in einen ETF an mit 7% Rendite vs Gesamtsumme ETF</t>
  </si>
  <si>
    <t>ETF ohne Rürup</t>
  </si>
  <si>
    <t>beispielrechnung rasis RürupETF</t>
  </si>
  <si>
    <t>Kapital +7% (abzüglich kosten)</t>
  </si>
  <si>
    <t>Gesamt Kosten</t>
  </si>
  <si>
    <t xml:space="preserve">Steuer Erstattung </t>
  </si>
  <si>
    <t>Ab hier wird der ETF in einen</t>
  </si>
  <si>
    <t>Geldmarkt mit 3% umgeschichtet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</si>
</sst>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P105"/>
  <sheetViews>
    <sheetView tabSelected="1" topLeftCell="A10" workbookViewId="0">
      <selection activeCell="J91" sqref="J91"/>
    </sheetView>
  </sheetViews>
  <sheetFormatPr defaultColWidth="9.14453125" defaultRowHeight="15" x14ac:dyDescent="0.2"/>
  <cols>
    <col min="3" max="4" width="11.8359375" bestFit="1" customWidth="1"/>
    <col min="6" max="7" width="11.8359375" bestFit="1" customWidth="1"/>
    <col min="8" max="8" width="25.9609375" customWidth="1"/>
    <col min="9" max="9" width="13.046875" customWidth="1"/>
    <col min="11" max="11" width="11.8359375" bestFit="1" customWidth="1"/>
    <col min="12" max="12" width="16.54296875" customWidth="1"/>
    <col min="13" max="13" width="11.8359375" bestFit="1" customWidth="1"/>
  </cols>
  <sheetData>
    <row r="9" spans="7:15" x14ac:dyDescent="0.2">
      <c r="L9" t="s">
        <v>30</v>
      </c>
      <c r="O9" t="s">
        <v>35</v>
      </c>
    </row>
    <row r="10" spans="7:15" x14ac:dyDescent="0.2">
      <c r="H10" t="s">
        <v>2</v>
      </c>
      <c r="I10">
        <f>500*12</f>
        <v>6000</v>
      </c>
      <c r="L10" t="s">
        <v>31</v>
      </c>
      <c r="N10">
        <v>1458.12</v>
      </c>
      <c r="O10">
        <f>N13-N10</f>
        <v>1179.21</v>
      </c>
    </row>
    <row r="11" spans="7:15" x14ac:dyDescent="0.2">
      <c r="G11" t="s">
        <v>40</v>
      </c>
      <c r="L11" t="s">
        <v>32</v>
      </c>
      <c r="N11">
        <v>1757.35</v>
      </c>
      <c r="O11">
        <f>N13-N11</f>
        <v>879.98</v>
      </c>
    </row>
    <row r="12" spans="7:15" x14ac:dyDescent="0.2">
      <c r="G12" t="s">
        <v>0</v>
      </c>
      <c r="I12">
        <v>36</v>
      </c>
      <c r="L12" t="s">
        <v>33</v>
      </c>
      <c r="N12">
        <v>556.16</v>
      </c>
      <c r="O12">
        <f>N13-N12</f>
        <v>2081.17</v>
      </c>
    </row>
    <row r="13" spans="7:15" x14ac:dyDescent="0.2">
      <c r="G13" t="s">
        <v>1</v>
      </c>
      <c r="I13">
        <f>I10*0.4/100</f>
        <v>24</v>
      </c>
      <c r="L13" t="s">
        <v>34</v>
      </c>
      <c r="N13">
        <v>2637.33</v>
      </c>
    </row>
    <row r="14" spans="7:15" x14ac:dyDescent="0.2">
      <c r="G14" t="s">
        <v>3</v>
      </c>
      <c r="I14">
        <f>I10*0.12/100</f>
        <v>7.2</v>
      </c>
    </row>
    <row r="15" spans="7:15" x14ac:dyDescent="0.2">
      <c r="G15" t="s">
        <v>4</v>
      </c>
      <c r="I15">
        <f>I14+I13+I12</f>
        <v>67.2</v>
      </c>
    </row>
    <row r="18" spans="5:16" x14ac:dyDescent="0.2">
      <c r="E18" t="s">
        <v>9</v>
      </c>
      <c r="F18" t="s">
        <v>6</v>
      </c>
      <c r="G18" t="s">
        <v>7</v>
      </c>
      <c r="H18" t="s">
        <v>41</v>
      </c>
      <c r="I18" t="s">
        <v>8</v>
      </c>
      <c r="J18" t="s">
        <v>5</v>
      </c>
      <c r="K18" t="s">
        <v>11</v>
      </c>
      <c r="L18" t="s">
        <v>42</v>
      </c>
      <c r="M18" t="s">
        <v>12</v>
      </c>
      <c r="N18" t="s">
        <v>43</v>
      </c>
    </row>
    <row r="19" spans="5:16" x14ac:dyDescent="0.2">
      <c r="E19">
        <v>3600</v>
      </c>
      <c r="F19">
        <v>1</v>
      </c>
      <c r="G19">
        <v>3600</v>
      </c>
      <c r="H19">
        <f>G19+(G19*7/100)</f>
        <v>3852</v>
      </c>
      <c r="I19">
        <f>H19*0.4/100</f>
        <v>15.408000000000001</v>
      </c>
      <c r="J19">
        <v>7.2</v>
      </c>
      <c r="K19">
        <v>36</v>
      </c>
      <c r="L19">
        <f>I19+J19+K19</f>
        <v>58.608000000000004</v>
      </c>
      <c r="M19">
        <v>1100</v>
      </c>
      <c r="N19">
        <v>1100</v>
      </c>
      <c r="P19" s="7"/>
    </row>
    <row r="20" spans="5:16" x14ac:dyDescent="0.2">
      <c r="E20">
        <v>3600</v>
      </c>
      <c r="F20">
        <v>2</v>
      </c>
      <c r="G20">
        <f>H19+E20</f>
        <v>7452</v>
      </c>
      <c r="H20">
        <f>(G20+(G20*7/100))-(I19+J19+K19)</f>
        <v>7915.0320000000002</v>
      </c>
      <c r="I20">
        <f>H20*0.4/100</f>
        <v>31.660128000000004</v>
      </c>
      <c r="J20">
        <v>7.2</v>
      </c>
      <c r="K20">
        <v>36</v>
      </c>
      <c r="L20">
        <f>L19+I20+J20+K20</f>
        <v>133.46812800000001</v>
      </c>
      <c r="M20">
        <v>1100</v>
      </c>
      <c r="N20">
        <f>N19+M20</f>
        <v>2200</v>
      </c>
    </row>
    <row r="21" spans="5:16" x14ac:dyDescent="0.2">
      <c r="E21">
        <v>3600</v>
      </c>
      <c r="F21">
        <v>3</v>
      </c>
      <c r="G21">
        <f>H20+E21</f>
        <v>11515.031999999999</v>
      </c>
      <c r="H21">
        <f t="shared" ref="H21:H43" si="0">(G21+(G21*7/100))-(I20+J20+K20)</f>
        <v>12246.224111999998</v>
      </c>
      <c r="I21">
        <f t="shared" ref="I20:I43" si="1">H21*0.4/100</f>
        <v>48.984896447999994</v>
      </c>
      <c r="J21">
        <v>7.2</v>
      </c>
      <c r="K21">
        <v>36</v>
      </c>
      <c r="L21">
        <f t="shared" ref="L21:L43" si="2">L20+I21+J21+K21</f>
        <v>225.653024448</v>
      </c>
      <c r="M21">
        <v>1100</v>
      </c>
      <c r="N21">
        <f t="shared" ref="N21:N43" si="3">N20+M21</f>
        <v>3300</v>
      </c>
    </row>
    <row r="22" spans="5:16" x14ac:dyDescent="0.2">
      <c r="E22">
        <v>3600</v>
      </c>
      <c r="F22">
        <v>4</v>
      </c>
      <c r="G22">
        <f t="shared" ref="G21:G43" si="4">H21+E22</f>
        <v>15846.224111999998</v>
      </c>
      <c r="H22">
        <f t="shared" si="0"/>
        <v>16863.274903391997</v>
      </c>
      <c r="I22">
        <f t="shared" si="1"/>
        <v>67.453099613567986</v>
      </c>
      <c r="J22">
        <v>7.2</v>
      </c>
      <c r="K22">
        <v>36</v>
      </c>
      <c r="L22">
        <f t="shared" si="2"/>
        <v>336.30612406156797</v>
      </c>
      <c r="M22">
        <v>1100</v>
      </c>
      <c r="N22">
        <f t="shared" si="3"/>
        <v>4400</v>
      </c>
    </row>
    <row r="23" spans="5:16" x14ac:dyDescent="0.2">
      <c r="E23">
        <v>3600</v>
      </c>
      <c r="F23">
        <v>5</v>
      </c>
      <c r="G23">
        <f t="shared" si="4"/>
        <v>20463.274903391997</v>
      </c>
      <c r="H23">
        <f t="shared" si="0"/>
        <v>21785.051047015866</v>
      </c>
      <c r="I23">
        <f t="shared" si="1"/>
        <v>87.140204188063478</v>
      </c>
      <c r="J23">
        <v>7.2</v>
      </c>
      <c r="K23">
        <v>36</v>
      </c>
      <c r="L23">
        <f t="shared" si="2"/>
        <v>466.64632824963144</v>
      </c>
      <c r="M23">
        <v>1100</v>
      </c>
      <c r="N23">
        <f t="shared" si="3"/>
        <v>5500</v>
      </c>
    </row>
    <row r="24" spans="5:16" x14ac:dyDescent="0.2">
      <c r="E24">
        <v>3600</v>
      </c>
      <c r="F24">
        <v>6</v>
      </c>
      <c r="G24">
        <f t="shared" si="4"/>
        <v>25385.051047015866</v>
      </c>
      <c r="H24">
        <f t="shared" si="0"/>
        <v>27031.664416118914</v>
      </c>
      <c r="I24">
        <f t="shared" si="1"/>
        <v>108.12665766447566</v>
      </c>
      <c r="J24">
        <v>7.2</v>
      </c>
      <c r="K24">
        <v>36</v>
      </c>
      <c r="L24">
        <f t="shared" si="2"/>
        <v>617.97298591410708</v>
      </c>
      <c r="M24">
        <v>1100</v>
      </c>
      <c r="N24">
        <f t="shared" si="3"/>
        <v>6600</v>
      </c>
    </row>
    <row r="25" spans="5:16" x14ac:dyDescent="0.2">
      <c r="E25">
        <v>3600</v>
      </c>
      <c r="F25">
        <v>7</v>
      </c>
      <c r="G25">
        <f t="shared" si="4"/>
        <v>30631.664416118914</v>
      </c>
      <c r="H25">
        <f t="shared" si="0"/>
        <v>32624.554267582767</v>
      </c>
      <c r="I25">
        <f t="shared" si="1"/>
        <v>130.49821707033109</v>
      </c>
      <c r="J25">
        <v>7.2</v>
      </c>
      <c r="K25">
        <v>36</v>
      </c>
      <c r="L25">
        <f t="shared" si="2"/>
        <v>791.6712029844382</v>
      </c>
      <c r="M25">
        <v>1100</v>
      </c>
      <c r="N25">
        <f t="shared" si="3"/>
        <v>7700</v>
      </c>
    </row>
    <row r="26" spans="5:16" x14ac:dyDescent="0.2">
      <c r="E26">
        <v>3600</v>
      </c>
      <c r="F26">
        <v>8</v>
      </c>
      <c r="G26">
        <f t="shared" si="4"/>
        <v>36224.554267582767</v>
      </c>
      <c r="H26">
        <f t="shared" si="0"/>
        <v>38586.574849243225</v>
      </c>
      <c r="I26">
        <f t="shared" si="1"/>
        <v>154.34629939697291</v>
      </c>
      <c r="J26">
        <v>7.2</v>
      </c>
      <c r="K26">
        <v>36</v>
      </c>
      <c r="L26">
        <f t="shared" si="2"/>
        <v>989.21750238141112</v>
      </c>
      <c r="M26">
        <v>1100</v>
      </c>
      <c r="N26">
        <f t="shared" si="3"/>
        <v>8800</v>
      </c>
    </row>
    <row r="27" spans="5:16" x14ac:dyDescent="0.2">
      <c r="E27">
        <v>3600</v>
      </c>
      <c r="F27">
        <v>9</v>
      </c>
      <c r="G27">
        <f t="shared" si="4"/>
        <v>42186.574849243225</v>
      </c>
      <c r="H27">
        <f t="shared" si="0"/>
        <v>44942.088789293281</v>
      </c>
      <c r="I27">
        <f t="shared" si="1"/>
        <v>179.76835515717315</v>
      </c>
      <c r="J27">
        <v>7.2</v>
      </c>
      <c r="K27">
        <v>36</v>
      </c>
      <c r="L27">
        <f t="shared" si="2"/>
        <v>1212.1858575385843</v>
      </c>
      <c r="M27">
        <v>1100</v>
      </c>
      <c r="N27">
        <f t="shared" si="3"/>
        <v>9900</v>
      </c>
    </row>
    <row r="28" spans="5:16" x14ac:dyDescent="0.2">
      <c r="E28">
        <v>3600</v>
      </c>
      <c r="F28">
        <v>10</v>
      </c>
      <c r="G28">
        <f t="shared" si="4"/>
        <v>48542.088789293281</v>
      </c>
      <c r="H28">
        <f t="shared" si="0"/>
        <v>51717.066649386637</v>
      </c>
      <c r="I28">
        <f t="shared" si="1"/>
        <v>206.86826659754658</v>
      </c>
      <c r="J28">
        <v>7.2</v>
      </c>
      <c r="K28">
        <v>36</v>
      </c>
      <c r="L28">
        <f t="shared" si="2"/>
        <v>1462.2541241361309</v>
      </c>
      <c r="M28">
        <v>1100</v>
      </c>
      <c r="N28">
        <f t="shared" si="3"/>
        <v>11000</v>
      </c>
    </row>
    <row r="29" spans="5:16" x14ac:dyDescent="0.2">
      <c r="E29">
        <v>3600</v>
      </c>
      <c r="F29">
        <v>11</v>
      </c>
      <c r="G29">
        <f t="shared" si="4"/>
        <v>55317.066649386637</v>
      </c>
      <c r="H29">
        <f t="shared" si="0"/>
        <v>58939.193048246154</v>
      </c>
      <c r="I29">
        <f t="shared" si="1"/>
        <v>235.75677219298464</v>
      </c>
      <c r="J29">
        <v>7.2</v>
      </c>
      <c r="K29">
        <v>36</v>
      </c>
      <c r="L29">
        <f t="shared" si="2"/>
        <v>1741.2108963291157</v>
      </c>
      <c r="M29">
        <v>1100</v>
      </c>
      <c r="N29">
        <f t="shared" si="3"/>
        <v>12100</v>
      </c>
    </row>
    <row r="30" spans="5:16" x14ac:dyDescent="0.2">
      <c r="E30">
        <v>3600</v>
      </c>
      <c r="F30">
        <v>12</v>
      </c>
      <c r="G30">
        <f t="shared" si="4"/>
        <v>62539.193048246154</v>
      </c>
      <c r="H30">
        <f t="shared" si="0"/>
        <v>66637.979789430407</v>
      </c>
      <c r="I30">
        <f t="shared" si="1"/>
        <v>266.55191915772161</v>
      </c>
      <c r="J30">
        <v>7.2</v>
      </c>
      <c r="K30">
        <v>36</v>
      </c>
      <c r="L30">
        <f t="shared" si="2"/>
        <v>2050.9628154868374</v>
      </c>
      <c r="M30">
        <v>1100</v>
      </c>
      <c r="N30">
        <f t="shared" si="3"/>
        <v>13200</v>
      </c>
    </row>
    <row r="31" spans="5:16" x14ac:dyDescent="0.2">
      <c r="E31">
        <v>3600</v>
      </c>
      <c r="F31">
        <v>13</v>
      </c>
      <c r="G31">
        <f t="shared" si="4"/>
        <v>70237.979789430407</v>
      </c>
      <c r="H31">
        <f t="shared" si="0"/>
        <v>74844.886455532818</v>
      </c>
      <c r="I31">
        <f t="shared" si="1"/>
        <v>299.37954582213132</v>
      </c>
      <c r="J31">
        <v>7.2</v>
      </c>
      <c r="K31">
        <v>36</v>
      </c>
      <c r="L31">
        <f t="shared" si="2"/>
        <v>2393.5423613089683</v>
      </c>
      <c r="M31">
        <v>1100</v>
      </c>
      <c r="N31">
        <f t="shared" si="3"/>
        <v>14300</v>
      </c>
    </row>
    <row r="32" spans="5:16" x14ac:dyDescent="0.2">
      <c r="E32">
        <v>3600</v>
      </c>
      <c r="F32">
        <v>14</v>
      </c>
      <c r="G32">
        <f t="shared" si="4"/>
        <v>78444.886455532818</v>
      </c>
      <c r="H32">
        <f t="shared" si="0"/>
        <v>83593.448961597984</v>
      </c>
      <c r="I32">
        <f t="shared" si="1"/>
        <v>334.37379584639194</v>
      </c>
      <c r="J32">
        <v>7.2</v>
      </c>
      <c r="K32">
        <v>36</v>
      </c>
      <c r="L32">
        <f t="shared" si="2"/>
        <v>2771.1161571553603</v>
      </c>
      <c r="M32">
        <v>1100</v>
      </c>
      <c r="N32">
        <f t="shared" si="3"/>
        <v>15400</v>
      </c>
    </row>
    <row r="33" spans="1:14" x14ac:dyDescent="0.2">
      <c r="E33">
        <v>3600</v>
      </c>
      <c r="F33">
        <v>15</v>
      </c>
      <c r="G33">
        <f t="shared" si="4"/>
        <v>87193.448961597984</v>
      </c>
      <c r="H33">
        <f t="shared" si="0"/>
        <v>92919.416593063463</v>
      </c>
      <c r="I33">
        <f t="shared" si="1"/>
        <v>371.6776663722539</v>
      </c>
      <c r="J33">
        <v>7.2</v>
      </c>
      <c r="K33">
        <v>36</v>
      </c>
      <c r="L33">
        <f t="shared" si="2"/>
        <v>3185.993823527614</v>
      </c>
      <c r="M33">
        <v>1100</v>
      </c>
      <c r="N33">
        <f t="shared" si="3"/>
        <v>16500</v>
      </c>
    </row>
    <row r="34" spans="1:14" x14ac:dyDescent="0.2">
      <c r="E34">
        <v>3600</v>
      </c>
      <c r="F34">
        <v>16</v>
      </c>
      <c r="G34">
        <f t="shared" si="4"/>
        <v>96519.416593063463</v>
      </c>
      <c r="H34">
        <f t="shared" si="0"/>
        <v>102860.89808820565</v>
      </c>
      <c r="I34">
        <f t="shared" si="1"/>
        <v>411.44359235282258</v>
      </c>
      <c r="J34">
        <v>7.2</v>
      </c>
      <c r="K34">
        <v>36</v>
      </c>
      <c r="L34">
        <f t="shared" si="2"/>
        <v>3640.6374158804365</v>
      </c>
      <c r="M34">
        <v>1100</v>
      </c>
      <c r="N34">
        <f t="shared" si="3"/>
        <v>17600</v>
      </c>
    </row>
    <row r="35" spans="1:14" x14ac:dyDescent="0.2">
      <c r="E35">
        <v>3600</v>
      </c>
      <c r="F35">
        <v>17</v>
      </c>
      <c r="G35">
        <f t="shared" si="4"/>
        <v>106460.89808820565</v>
      </c>
      <c r="H35">
        <f t="shared" si="0"/>
        <v>113458.51736202723</v>
      </c>
      <c r="I35">
        <f t="shared" si="1"/>
        <v>453.83406944810895</v>
      </c>
      <c r="J35">
        <v>7.2</v>
      </c>
      <c r="K35">
        <v>36</v>
      </c>
      <c r="L35">
        <f t="shared" si="2"/>
        <v>4137.6714853285457</v>
      </c>
      <c r="M35">
        <v>1100</v>
      </c>
      <c r="N35">
        <f t="shared" si="3"/>
        <v>18700</v>
      </c>
    </row>
    <row r="36" spans="1:14" x14ac:dyDescent="0.2">
      <c r="E36">
        <v>3600</v>
      </c>
      <c r="F36">
        <v>18</v>
      </c>
      <c r="G36">
        <f t="shared" si="4"/>
        <v>117058.51736202723</v>
      </c>
      <c r="H36">
        <f t="shared" si="0"/>
        <v>124755.57950792102</v>
      </c>
      <c r="I36">
        <f t="shared" si="1"/>
        <v>499.02231803168411</v>
      </c>
      <c r="J36">
        <v>7.2</v>
      </c>
      <c r="K36">
        <v>36</v>
      </c>
      <c r="L36">
        <f t="shared" si="2"/>
        <v>4679.8938033602299</v>
      </c>
      <c r="M36">
        <v>1100</v>
      </c>
      <c r="N36">
        <f t="shared" si="3"/>
        <v>19800</v>
      </c>
    </row>
    <row r="37" spans="1:14" x14ac:dyDescent="0.2">
      <c r="E37">
        <v>3600</v>
      </c>
      <c r="F37">
        <v>19</v>
      </c>
      <c r="G37">
        <f t="shared" si="4"/>
        <v>128355.57950792102</v>
      </c>
      <c r="H37">
        <f t="shared" si="0"/>
        <v>136798.24775544382</v>
      </c>
      <c r="I37">
        <f t="shared" si="1"/>
        <v>547.19299102177536</v>
      </c>
      <c r="J37">
        <v>7.2</v>
      </c>
      <c r="K37">
        <v>36</v>
      </c>
      <c r="L37">
        <f t="shared" si="2"/>
        <v>5270.2867943820047</v>
      </c>
      <c r="M37">
        <v>1100</v>
      </c>
      <c r="N37">
        <f t="shared" si="3"/>
        <v>20900</v>
      </c>
    </row>
    <row r="38" spans="1:14" x14ac:dyDescent="0.2">
      <c r="E38">
        <v>3600</v>
      </c>
      <c r="F38">
        <v>20</v>
      </c>
      <c r="G38">
        <f t="shared" si="4"/>
        <v>140398.24775544382</v>
      </c>
      <c r="H38">
        <f t="shared" si="0"/>
        <v>149635.73210730313</v>
      </c>
      <c r="I38">
        <f t="shared" si="1"/>
        <v>598.54292842921257</v>
      </c>
      <c r="J38">
        <v>7.2</v>
      </c>
      <c r="K38">
        <v>36</v>
      </c>
      <c r="L38">
        <f t="shared" si="2"/>
        <v>5912.0297228112167</v>
      </c>
      <c r="M38">
        <v>1100</v>
      </c>
      <c r="N38">
        <f t="shared" si="3"/>
        <v>22000</v>
      </c>
    </row>
    <row r="39" spans="1:14" x14ac:dyDescent="0.2">
      <c r="E39">
        <v>3600</v>
      </c>
      <c r="F39">
        <v>21</v>
      </c>
      <c r="G39">
        <f t="shared" si="4"/>
        <v>153235.73210730313</v>
      </c>
      <c r="H39">
        <f t="shared" si="0"/>
        <v>163320.49042638513</v>
      </c>
      <c r="I39">
        <f t="shared" si="1"/>
        <v>653.28196170554065</v>
      </c>
      <c r="J39">
        <v>7.2</v>
      </c>
      <c r="K39">
        <v>36</v>
      </c>
      <c r="L39">
        <f t="shared" si="2"/>
        <v>6608.5116845167568</v>
      </c>
      <c r="M39">
        <v>1100</v>
      </c>
      <c r="N39">
        <f t="shared" si="3"/>
        <v>23100</v>
      </c>
    </row>
    <row r="40" spans="1:14" x14ac:dyDescent="0.2">
      <c r="E40">
        <v>3600</v>
      </c>
      <c r="F40">
        <v>22</v>
      </c>
      <c r="G40">
        <f t="shared" si="4"/>
        <v>166920.49042638513</v>
      </c>
      <c r="H40">
        <f t="shared" si="0"/>
        <v>177908.44279452655</v>
      </c>
      <c r="I40">
        <f t="shared" si="1"/>
        <v>711.63377117810626</v>
      </c>
      <c r="J40">
        <v>7.2</v>
      </c>
      <c r="K40">
        <v>36</v>
      </c>
      <c r="L40">
        <f t="shared" si="2"/>
        <v>7363.3454556948627</v>
      </c>
      <c r="M40">
        <v>1100</v>
      </c>
      <c r="N40">
        <f t="shared" si="3"/>
        <v>24200</v>
      </c>
    </row>
    <row r="41" spans="1:14" x14ac:dyDescent="0.2">
      <c r="E41">
        <v>3600</v>
      </c>
      <c r="F41">
        <v>23</v>
      </c>
      <c r="G41">
        <f t="shared" si="4"/>
        <v>181508.44279452655</v>
      </c>
      <c r="H41">
        <f t="shared" si="0"/>
        <v>193459.20001896529</v>
      </c>
      <c r="I41">
        <f t="shared" si="1"/>
        <v>773.83680007586122</v>
      </c>
      <c r="J41">
        <v>7.2</v>
      </c>
      <c r="K41">
        <v>36</v>
      </c>
      <c r="L41">
        <f t="shared" si="2"/>
        <v>8180.3822557707235</v>
      </c>
      <c r="M41">
        <v>1100</v>
      </c>
      <c r="N41">
        <f t="shared" si="3"/>
        <v>25300</v>
      </c>
    </row>
    <row r="42" spans="1:14" x14ac:dyDescent="0.2">
      <c r="E42">
        <v>3600</v>
      </c>
      <c r="F42">
        <v>24</v>
      </c>
      <c r="G42">
        <f t="shared" si="4"/>
        <v>197059.20001896529</v>
      </c>
      <c r="H42">
        <f t="shared" si="0"/>
        <v>210036.30722021699</v>
      </c>
      <c r="I42">
        <f t="shared" si="1"/>
        <v>840.14522888086799</v>
      </c>
      <c r="J42">
        <v>7.2</v>
      </c>
      <c r="K42">
        <v>36</v>
      </c>
      <c r="L42">
        <f t="shared" si="2"/>
        <v>9063.727484651592</v>
      </c>
      <c r="M42">
        <v>1100</v>
      </c>
      <c r="N42">
        <f t="shared" si="3"/>
        <v>26400</v>
      </c>
    </row>
    <row r="43" spans="1:14" x14ac:dyDescent="0.2">
      <c r="E43">
        <v>3600</v>
      </c>
      <c r="F43">
        <v>25</v>
      </c>
      <c r="G43">
        <f>H42+E43</f>
        <v>213636.30722021699</v>
      </c>
      <c r="H43" s="2">
        <f>(G43+(G43*7/100))-(I42+J42+K42)</f>
        <v>227707.50349675131</v>
      </c>
      <c r="I43">
        <f t="shared" si="1"/>
        <v>910.83001398700526</v>
      </c>
      <c r="J43">
        <v>7.2</v>
      </c>
      <c r="K43">
        <v>36</v>
      </c>
      <c r="L43" s="1">
        <f>L42+I43+J43+K43</f>
        <v>10017.757498638599</v>
      </c>
      <c r="M43">
        <v>1100</v>
      </c>
      <c r="N43" s="3">
        <f>N42+M43</f>
        <v>27500</v>
      </c>
    </row>
    <row r="45" spans="1:14" x14ac:dyDescent="0.2">
      <c r="B45" t="s">
        <v>13</v>
      </c>
      <c r="C45" t="s">
        <v>14</v>
      </c>
      <c r="E45" t="s">
        <v>15</v>
      </c>
      <c r="G45" t="s">
        <v>16</v>
      </c>
      <c r="J45" t="s">
        <v>37</v>
      </c>
    </row>
    <row r="46" spans="1:14" x14ac:dyDescent="0.2">
      <c r="C46" s="5">
        <v>227707</v>
      </c>
      <c r="E46" s="4">
        <f>1100*25</f>
        <v>27500</v>
      </c>
      <c r="G46" s="1">
        <v>10017</v>
      </c>
      <c r="J46">
        <v>100327</v>
      </c>
      <c r="K46">
        <v>375</v>
      </c>
      <c r="L46">
        <f>(J46/K46)/12</f>
        <v>22.294888888888888</v>
      </c>
    </row>
    <row r="47" spans="1:14" x14ac:dyDescent="0.2">
      <c r="G47" t="s">
        <v>17</v>
      </c>
      <c r="J47">
        <v>113906</v>
      </c>
      <c r="K47">
        <v>426</v>
      </c>
      <c r="L47">
        <f>(J47/K47)/12</f>
        <v>22.282081377151798</v>
      </c>
    </row>
    <row r="48" spans="1:14" x14ac:dyDescent="0.2">
      <c r="A48" t="s">
        <v>26</v>
      </c>
      <c r="G48" s="1">
        <f>(L50*20/100)*12*22</f>
        <v>44964.865850789254</v>
      </c>
      <c r="K48" t="s">
        <v>19</v>
      </c>
    </row>
    <row r="49" spans="1:13" x14ac:dyDescent="0.2">
      <c r="A49" t="s">
        <v>27</v>
      </c>
      <c r="G49" t="s">
        <v>21</v>
      </c>
      <c r="J49" t="s">
        <v>18</v>
      </c>
      <c r="M49" t="s">
        <v>20</v>
      </c>
    </row>
    <row r="50" spans="1:13" x14ac:dyDescent="0.2">
      <c r="C50" s="2">
        <f>D83</f>
        <v>78243.320239866589</v>
      </c>
      <c r="G50" s="1">
        <f>C46*0.5/100</f>
        <v>1138.5350000000001</v>
      </c>
      <c r="J50">
        <v>227707</v>
      </c>
      <c r="K50">
        <f>L47*12</f>
        <v>267.38497652582157</v>
      </c>
      <c r="L50">
        <f>J50/K50</f>
        <v>851.6073077800994</v>
      </c>
      <c r="M50">
        <f>L50*20/100</f>
        <v>170.3214615560199</v>
      </c>
    </row>
    <row r="51" spans="1:13" x14ac:dyDescent="0.2">
      <c r="A51" t="s">
        <v>29</v>
      </c>
      <c r="G51" t="s">
        <v>22</v>
      </c>
    </row>
    <row r="52" spans="1:13" x14ac:dyDescent="0.2">
      <c r="A52" t="s">
        <v>28</v>
      </c>
      <c r="G52" s="1">
        <f>(L50*1.8/100)*12*22</f>
        <v>4046.8379265710323</v>
      </c>
    </row>
    <row r="54" spans="1:13" x14ac:dyDescent="0.2">
      <c r="G54" t="s">
        <v>23</v>
      </c>
    </row>
    <row r="55" spans="1:13" x14ac:dyDescent="0.2">
      <c r="G55" s="1">
        <f>G46+G48+G50+G52</f>
        <v>60167.23877736029</v>
      </c>
    </row>
    <row r="57" spans="1:13" x14ac:dyDescent="0.2">
      <c r="A57" t="s">
        <v>38</v>
      </c>
    </row>
    <row r="58" spans="1:13" x14ac:dyDescent="0.2">
      <c r="A58" t="s">
        <v>25</v>
      </c>
      <c r="B58" t="s">
        <v>24</v>
      </c>
      <c r="D58" t="s">
        <v>10</v>
      </c>
      <c r="F58" t="s">
        <v>39</v>
      </c>
    </row>
    <row r="59" spans="1:13" x14ac:dyDescent="0.2">
      <c r="A59">
        <v>1</v>
      </c>
      <c r="B59">
        <v>1100</v>
      </c>
      <c r="D59">
        <f>(1800*7/100)+1800</f>
        <v>1926</v>
      </c>
      <c r="F59">
        <v>3600</v>
      </c>
      <c r="G59">
        <f>(F59*7/100)+F59</f>
        <v>3852</v>
      </c>
    </row>
    <row r="60" spans="1:13" x14ac:dyDescent="0.2">
      <c r="A60">
        <v>2</v>
      </c>
      <c r="B60">
        <v>1100</v>
      </c>
      <c r="D60">
        <f>((B60+D59)*7/100)+D59+B60</f>
        <v>3237.82</v>
      </c>
      <c r="F60">
        <v>3600</v>
      </c>
      <c r="G60">
        <f>((F60+G59)*7/100)+F60+G59</f>
        <v>7973.64</v>
      </c>
    </row>
    <row r="61" spans="1:13" x14ac:dyDescent="0.2">
      <c r="A61">
        <v>3</v>
      </c>
      <c r="B61">
        <v>1100</v>
      </c>
      <c r="D61">
        <f>((B61+D60)*7/100)+D60+B61</f>
        <v>4641.4673999999995</v>
      </c>
      <c r="F61">
        <v>3600</v>
      </c>
      <c r="G61">
        <f t="shared" ref="G61:G83" si="5">((F61+G60)*7/100)+F61+G60</f>
        <v>12383.7948</v>
      </c>
    </row>
    <row r="62" spans="1:13" x14ac:dyDescent="0.2">
      <c r="A62">
        <v>4</v>
      </c>
      <c r="B62">
        <v>1100</v>
      </c>
      <c r="D62">
        <f t="shared" ref="D61:D83" si="6">((B62+D61)*7/100)+D61+B62</f>
        <v>6143.3701179999998</v>
      </c>
      <c r="F62">
        <v>3600</v>
      </c>
      <c r="G62">
        <f t="shared" si="5"/>
        <v>17102.660435999998</v>
      </c>
    </row>
    <row r="63" spans="1:13" x14ac:dyDescent="0.2">
      <c r="A63">
        <v>5</v>
      </c>
      <c r="B63">
        <v>1100</v>
      </c>
      <c r="D63">
        <f t="shared" si="6"/>
        <v>7750.4060262599996</v>
      </c>
      <c r="F63">
        <v>3600</v>
      </c>
      <c r="G63">
        <f t="shared" si="5"/>
        <v>22151.846666519996</v>
      </c>
    </row>
    <row r="64" spans="1:13" x14ac:dyDescent="0.2">
      <c r="A64">
        <v>6</v>
      </c>
      <c r="B64">
        <v>1100</v>
      </c>
      <c r="D64">
        <f t="shared" si="6"/>
        <v>9469.9344480981999</v>
      </c>
      <c r="F64">
        <v>3600</v>
      </c>
      <c r="G64">
        <f t="shared" si="5"/>
        <v>27554.475933176396</v>
      </c>
    </row>
    <row r="65" spans="1:7" x14ac:dyDescent="0.2">
      <c r="A65">
        <v>7</v>
      </c>
      <c r="B65">
        <v>1100</v>
      </c>
      <c r="D65">
        <f t="shared" si="6"/>
        <v>11309.829859465073</v>
      </c>
      <c r="F65">
        <v>3600</v>
      </c>
      <c r="G65">
        <f t="shared" si="5"/>
        <v>33335.289248498746</v>
      </c>
    </row>
    <row r="66" spans="1:7" x14ac:dyDescent="0.2">
      <c r="A66">
        <v>8</v>
      </c>
      <c r="B66">
        <v>1100</v>
      </c>
      <c r="D66">
        <f t="shared" si="6"/>
        <v>13278.517949627629</v>
      </c>
      <c r="F66">
        <v>3600</v>
      </c>
      <c r="G66">
        <f t="shared" si="5"/>
        <v>39520.759495893661</v>
      </c>
    </row>
    <row r="67" spans="1:7" x14ac:dyDescent="0.2">
      <c r="A67">
        <v>9</v>
      </c>
      <c r="B67">
        <v>1100</v>
      </c>
      <c r="D67">
        <f t="shared" si="6"/>
        <v>15385.014206101563</v>
      </c>
      <c r="F67">
        <v>3600</v>
      </c>
      <c r="G67">
        <f t="shared" si="5"/>
        <v>46139.212660606216</v>
      </c>
    </row>
    <row r="68" spans="1:7" x14ac:dyDescent="0.2">
      <c r="A68">
        <v>10</v>
      </c>
      <c r="B68">
        <v>1100</v>
      </c>
      <c r="D68">
        <f t="shared" si="6"/>
        <v>17638.965200528673</v>
      </c>
      <c r="F68">
        <v>3600</v>
      </c>
      <c r="G68">
        <f t="shared" si="5"/>
        <v>53220.957546848651</v>
      </c>
    </row>
    <row r="69" spans="1:7" x14ac:dyDescent="0.2">
      <c r="A69">
        <v>11</v>
      </c>
      <c r="B69">
        <v>1100</v>
      </c>
      <c r="D69">
        <f t="shared" si="6"/>
        <v>20050.69276456568</v>
      </c>
      <c r="F69">
        <v>3600</v>
      </c>
      <c r="G69">
        <f t="shared" si="5"/>
        <v>60798.424575128054</v>
      </c>
    </row>
    <row r="70" spans="1:7" x14ac:dyDescent="0.2">
      <c r="A70">
        <v>12</v>
      </c>
      <c r="B70">
        <v>1100</v>
      </c>
      <c r="D70">
        <f t="shared" si="6"/>
        <v>22631.241258085276</v>
      </c>
      <c r="F70">
        <v>3600</v>
      </c>
      <c r="G70">
        <f t="shared" si="5"/>
        <v>68906.314295387012</v>
      </c>
    </row>
    <row r="71" spans="1:7" x14ac:dyDescent="0.2">
      <c r="A71">
        <v>13</v>
      </c>
      <c r="B71">
        <v>1100</v>
      </c>
      <c r="D71">
        <f t="shared" si="6"/>
        <v>25392.428146151244</v>
      </c>
      <c r="F71">
        <v>3600</v>
      </c>
      <c r="G71">
        <f t="shared" si="5"/>
        <v>77581.756296064108</v>
      </c>
    </row>
    <row r="72" spans="1:7" x14ac:dyDescent="0.2">
      <c r="A72">
        <v>14</v>
      </c>
      <c r="B72">
        <v>1100</v>
      </c>
      <c r="D72">
        <f t="shared" si="6"/>
        <v>28346.898116381832</v>
      </c>
      <c r="F72">
        <v>3600</v>
      </c>
      <c r="G72">
        <f t="shared" si="5"/>
        <v>86864.479236788597</v>
      </c>
    </row>
    <row r="73" spans="1:7" x14ac:dyDescent="0.2">
      <c r="A73">
        <v>15</v>
      </c>
      <c r="B73">
        <v>1100</v>
      </c>
      <c r="D73">
        <f t="shared" si="6"/>
        <v>31508.180984528561</v>
      </c>
      <c r="F73">
        <v>3600</v>
      </c>
      <c r="G73">
        <f t="shared" si="5"/>
        <v>96796.992783363792</v>
      </c>
    </row>
    <row r="74" spans="1:7" x14ac:dyDescent="0.2">
      <c r="A74">
        <v>16</v>
      </c>
      <c r="B74">
        <v>1100</v>
      </c>
      <c r="D74">
        <f t="shared" si="6"/>
        <v>34890.753653445558</v>
      </c>
      <c r="F74">
        <v>3600</v>
      </c>
      <c r="G74">
        <f t="shared" si="5"/>
        <v>107424.78227819926</v>
      </c>
    </row>
    <row r="75" spans="1:7" x14ac:dyDescent="0.2">
      <c r="A75">
        <v>17</v>
      </c>
      <c r="B75">
        <v>1100</v>
      </c>
      <c r="D75">
        <f t="shared" si="6"/>
        <v>38510.106409186745</v>
      </c>
      <c r="F75">
        <v>3600</v>
      </c>
      <c r="G75">
        <f t="shared" si="5"/>
        <v>118796.51703767321</v>
      </c>
    </row>
    <row r="76" spans="1:7" x14ac:dyDescent="0.2">
      <c r="A76">
        <v>18</v>
      </c>
      <c r="B76">
        <v>1100</v>
      </c>
      <c r="D76">
        <f t="shared" si="6"/>
        <v>42382.813857829817</v>
      </c>
      <c r="F76">
        <v>3600</v>
      </c>
      <c r="G76">
        <f t="shared" si="5"/>
        <v>130964.27323031034</v>
      </c>
    </row>
    <row r="77" spans="1:7" x14ac:dyDescent="0.2">
      <c r="A77">
        <v>19</v>
      </c>
      <c r="B77">
        <v>1100</v>
      </c>
      <c r="D77">
        <f t="shared" si="6"/>
        <v>46526.610827877907</v>
      </c>
      <c r="F77">
        <v>3600</v>
      </c>
      <c r="G77">
        <f t="shared" si="5"/>
        <v>143983.77235643208</v>
      </c>
    </row>
    <row r="78" spans="1:7" x14ac:dyDescent="0.2">
      <c r="A78">
        <v>20</v>
      </c>
      <c r="B78">
        <v>1100</v>
      </c>
      <c r="D78">
        <f t="shared" si="6"/>
        <v>50960.473585829357</v>
      </c>
      <c r="F78">
        <v>3600</v>
      </c>
      <c r="G78">
        <f t="shared" si="5"/>
        <v>157914.63642138231</v>
      </c>
    </row>
    <row r="79" spans="1:7" x14ac:dyDescent="0.2">
      <c r="A79">
        <v>21</v>
      </c>
      <c r="B79">
        <v>1100</v>
      </c>
      <c r="D79">
        <f t="shared" si="6"/>
        <v>55704.706736837412</v>
      </c>
      <c r="F79">
        <v>3600</v>
      </c>
      <c r="G79">
        <f t="shared" si="5"/>
        <v>172820.66097087908</v>
      </c>
    </row>
    <row r="80" spans="1:7" x14ac:dyDescent="0.2">
      <c r="A80">
        <v>22</v>
      </c>
      <c r="B80">
        <v>1100</v>
      </c>
      <c r="D80">
        <f t="shared" si="6"/>
        <v>60781.03620841603</v>
      </c>
      <c r="F80">
        <v>3600</v>
      </c>
      <c r="G80">
        <f t="shared" si="5"/>
        <v>188770.1072388406</v>
      </c>
    </row>
    <row r="81" spans="1:10" x14ac:dyDescent="0.2">
      <c r="A81">
        <v>23</v>
      </c>
      <c r="B81">
        <v>1100</v>
      </c>
      <c r="D81">
        <f t="shared" si="6"/>
        <v>66212.708743005147</v>
      </c>
      <c r="F81">
        <v>3600</v>
      </c>
      <c r="G81">
        <f t="shared" si="5"/>
        <v>205836.01474555946</v>
      </c>
    </row>
    <row r="82" spans="1:10" x14ac:dyDescent="0.2">
      <c r="A82">
        <v>24</v>
      </c>
      <c r="B82">
        <v>1100</v>
      </c>
      <c r="D82">
        <f t="shared" si="6"/>
        <v>72024.598355015507</v>
      </c>
      <c r="F82">
        <v>3600</v>
      </c>
      <c r="G82">
        <f t="shared" si="5"/>
        <v>224096.53577774862</v>
      </c>
      <c r="H82" t="s">
        <v>36</v>
      </c>
    </row>
    <row r="83" spans="1:10" x14ac:dyDescent="0.2">
      <c r="A83">
        <v>25</v>
      </c>
      <c r="B83">
        <v>1100</v>
      </c>
      <c r="D83" s="6">
        <f>((B83+D82)*7/100)+D82+B83</f>
        <v>78243.320239866589</v>
      </c>
      <c r="F83">
        <v>3600</v>
      </c>
      <c r="G83">
        <f>((F83+G82)*7/100)+F83+G82</f>
        <v>243635.29328219104</v>
      </c>
      <c r="H83">
        <f>680*12</f>
        <v>8160</v>
      </c>
    </row>
    <row r="84" spans="1:10" x14ac:dyDescent="0.2">
      <c r="A84">
        <v>1</v>
      </c>
      <c r="D84">
        <f>(D83*7/100)+D83</f>
        <v>83720.352656657255</v>
      </c>
      <c r="G84" s="8">
        <f>(G83*3/100)+G83-H83</f>
        <v>242784.35208065677</v>
      </c>
      <c r="H84" s="8">
        <f t="shared" ref="H84:H105" si="7">680*12</f>
        <v>8160</v>
      </c>
      <c r="I84" s="8" t="s">
        <v>44</v>
      </c>
      <c r="J84" s="8"/>
    </row>
    <row r="85" spans="1:10" x14ac:dyDescent="0.2">
      <c r="A85">
        <v>2</v>
      </c>
      <c r="D85">
        <f t="shared" ref="D85:D105" si="8">(D84*7/100)+D84</f>
        <v>89580.77734262326</v>
      </c>
      <c r="G85" s="8">
        <f t="shared" ref="G85:G105" si="9">(G84*3/100)+G84-H84</f>
        <v>241907.88264307647</v>
      </c>
      <c r="H85" s="8">
        <f t="shared" si="7"/>
        <v>8160</v>
      </c>
      <c r="I85" s="8" t="s">
        <v>45</v>
      </c>
      <c r="J85" s="8"/>
    </row>
    <row r="86" spans="1:10" x14ac:dyDescent="0.2">
      <c r="A86">
        <v>3</v>
      </c>
      <c r="D86">
        <f t="shared" si="8"/>
        <v>95851.431756606893</v>
      </c>
      <c r="G86">
        <f t="shared" si="9"/>
        <v>241005.11912236878</v>
      </c>
      <c r="H86">
        <f t="shared" si="7"/>
        <v>8160</v>
      </c>
    </row>
    <row r="87" spans="1:10" x14ac:dyDescent="0.2">
      <c r="A87">
        <v>4</v>
      </c>
      <c r="D87">
        <f t="shared" si="8"/>
        <v>102561.03197956938</v>
      </c>
      <c r="G87">
        <f t="shared" si="9"/>
        <v>240075.27269603984</v>
      </c>
      <c r="H87">
        <f t="shared" si="7"/>
        <v>8160</v>
      </c>
    </row>
    <row r="88" spans="1:10" x14ac:dyDescent="0.2">
      <c r="A88">
        <v>5</v>
      </c>
      <c r="D88">
        <f t="shared" si="8"/>
        <v>109740.30421813924</v>
      </c>
      <c r="G88">
        <f t="shared" si="9"/>
        <v>239117.53087692102</v>
      </c>
      <c r="H88">
        <f t="shared" si="7"/>
        <v>8160</v>
      </c>
    </row>
    <row r="89" spans="1:10" x14ac:dyDescent="0.2">
      <c r="A89">
        <v>6</v>
      </c>
      <c r="D89">
        <f t="shared" si="8"/>
        <v>117422.12551340899</v>
      </c>
      <c r="G89">
        <f t="shared" si="9"/>
        <v>238131.05680322865</v>
      </c>
      <c r="H89">
        <f t="shared" si="7"/>
        <v>8160</v>
      </c>
    </row>
    <row r="90" spans="1:10" x14ac:dyDescent="0.2">
      <c r="A90">
        <v>7</v>
      </c>
      <c r="D90">
        <f t="shared" si="8"/>
        <v>125641.67429934762</v>
      </c>
      <c r="G90">
        <f t="shared" si="9"/>
        <v>237114.9885073255</v>
      </c>
      <c r="H90">
        <f t="shared" si="7"/>
        <v>8160</v>
      </c>
    </row>
    <row r="91" spans="1:10" x14ac:dyDescent="0.2">
      <c r="A91">
        <v>8</v>
      </c>
      <c r="D91">
        <f t="shared" si="8"/>
        <v>134436.59150030196</v>
      </c>
      <c r="G91">
        <f t="shared" si="9"/>
        <v>236068.43816254527</v>
      </c>
      <c r="H91">
        <f t="shared" si="7"/>
        <v>8160</v>
      </c>
    </row>
    <row r="92" spans="1:10" x14ac:dyDescent="0.2">
      <c r="A92">
        <v>9</v>
      </c>
      <c r="D92">
        <f t="shared" si="8"/>
        <v>143847.15290532311</v>
      </c>
      <c r="G92">
        <f t="shared" si="9"/>
        <v>234990.49130742162</v>
      </c>
      <c r="H92">
        <f t="shared" si="7"/>
        <v>8160</v>
      </c>
    </row>
    <row r="93" spans="1:10" x14ac:dyDescent="0.2">
      <c r="A93">
        <v>10</v>
      </c>
      <c r="D93">
        <f t="shared" si="8"/>
        <v>153916.45360869571</v>
      </c>
      <c r="G93">
        <f t="shared" si="9"/>
        <v>233880.20604664428</v>
      </c>
      <c r="H93">
        <f t="shared" si="7"/>
        <v>8160</v>
      </c>
    </row>
    <row r="94" spans="1:10" x14ac:dyDescent="0.2">
      <c r="A94">
        <v>11</v>
      </c>
      <c r="D94">
        <f t="shared" si="8"/>
        <v>164690.60536130442</v>
      </c>
      <c r="G94">
        <f t="shared" si="9"/>
        <v>232736.61222804361</v>
      </c>
      <c r="H94">
        <f t="shared" si="7"/>
        <v>8160</v>
      </c>
    </row>
    <row r="95" spans="1:10" x14ac:dyDescent="0.2">
      <c r="A95">
        <v>12</v>
      </c>
      <c r="D95">
        <f t="shared" si="8"/>
        <v>176218.94773659573</v>
      </c>
      <c r="G95">
        <f t="shared" si="9"/>
        <v>231558.71059488491</v>
      </c>
      <c r="H95">
        <f t="shared" si="7"/>
        <v>8160</v>
      </c>
    </row>
    <row r="96" spans="1:10" x14ac:dyDescent="0.2">
      <c r="A96">
        <v>13</v>
      </c>
      <c r="D96">
        <f t="shared" si="8"/>
        <v>188554.27407815744</v>
      </c>
      <c r="G96">
        <f t="shared" si="9"/>
        <v>230345.47191273145</v>
      </c>
      <c r="H96">
        <f t="shared" si="7"/>
        <v>8160</v>
      </c>
    </row>
    <row r="97" spans="1:8" x14ac:dyDescent="0.2">
      <c r="A97">
        <v>14</v>
      </c>
      <c r="D97">
        <f t="shared" si="8"/>
        <v>201753.07326362847</v>
      </c>
      <c r="G97">
        <f t="shared" si="9"/>
        <v>229095.83607011338</v>
      </c>
      <c r="H97">
        <f t="shared" si="7"/>
        <v>8160</v>
      </c>
    </row>
    <row r="98" spans="1:8" x14ac:dyDescent="0.2">
      <c r="A98">
        <v>15</v>
      </c>
      <c r="D98">
        <f t="shared" si="8"/>
        <v>215875.78839208247</v>
      </c>
      <c r="G98">
        <f t="shared" si="9"/>
        <v>227808.71115221677</v>
      </c>
      <c r="H98">
        <f t="shared" si="7"/>
        <v>8160</v>
      </c>
    </row>
    <row r="99" spans="1:8" x14ac:dyDescent="0.2">
      <c r="A99">
        <v>16</v>
      </c>
      <c r="D99">
        <f t="shared" si="8"/>
        <v>230987.09357952824</v>
      </c>
      <c r="G99">
        <f t="shared" si="9"/>
        <v>226482.97248678328</v>
      </c>
      <c r="H99">
        <f t="shared" si="7"/>
        <v>8160</v>
      </c>
    </row>
    <row r="100" spans="1:8" x14ac:dyDescent="0.2">
      <c r="A100">
        <v>17</v>
      </c>
      <c r="D100">
        <f t="shared" si="8"/>
        <v>247156.19013009523</v>
      </c>
      <c r="G100">
        <f t="shared" si="9"/>
        <v>225117.46166138677</v>
      </c>
      <c r="H100">
        <f t="shared" si="7"/>
        <v>8160</v>
      </c>
    </row>
    <row r="101" spans="1:8" x14ac:dyDescent="0.2">
      <c r="A101">
        <v>18</v>
      </c>
      <c r="D101">
        <f t="shared" si="8"/>
        <v>264457.12343920191</v>
      </c>
      <c r="G101">
        <f t="shared" si="9"/>
        <v>223710.98551122838</v>
      </c>
      <c r="H101">
        <f t="shared" si="7"/>
        <v>8160</v>
      </c>
    </row>
    <row r="102" spans="1:8" x14ac:dyDescent="0.2">
      <c r="A102">
        <v>19</v>
      </c>
      <c r="D102">
        <f t="shared" si="8"/>
        <v>282969.12207994604</v>
      </c>
      <c r="G102">
        <f t="shared" si="9"/>
        <v>222262.31507656522</v>
      </c>
      <c r="H102">
        <f t="shared" si="7"/>
        <v>8160</v>
      </c>
    </row>
    <row r="103" spans="1:8" x14ac:dyDescent="0.2">
      <c r="A103">
        <v>20</v>
      </c>
      <c r="D103">
        <f t="shared" si="8"/>
        <v>302776.96062554227</v>
      </c>
      <c r="G103">
        <f t="shared" si="9"/>
        <v>220770.18452886218</v>
      </c>
      <c r="H103">
        <f t="shared" si="7"/>
        <v>8160</v>
      </c>
    </row>
    <row r="104" spans="1:8" x14ac:dyDescent="0.2">
      <c r="A104">
        <v>21</v>
      </c>
      <c r="D104">
        <f t="shared" si="8"/>
        <v>323971.3478693302</v>
      </c>
      <c r="G104">
        <f t="shared" si="9"/>
        <v>219233.29006472806</v>
      </c>
      <c r="H104">
        <f t="shared" si="7"/>
        <v>8160</v>
      </c>
    </row>
    <row r="105" spans="1:8" x14ac:dyDescent="0.2">
      <c r="A105">
        <v>22</v>
      </c>
      <c r="D105" s="2">
        <f t="shared" si="8"/>
        <v>346649.34222018335</v>
      </c>
      <c r="G105" s="1">
        <f t="shared" si="9"/>
        <v>217650.2887666699</v>
      </c>
      <c r="H105">
        <f t="shared" si="7"/>
        <v>8160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Erbach</dc:creator>
  <cp:lastModifiedBy>Tobias Erbach</cp:lastModifiedBy>
  <dcterms:created xsi:type="dcterms:W3CDTF">2015-06-05T18:19:34Z</dcterms:created>
  <dcterms:modified xsi:type="dcterms:W3CDTF">2025-02-05T09:57:09Z</dcterms:modified>
</cp:coreProperties>
</file>